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75" windowHeight="8640" tabRatio="720" activeTab="0"/>
  </bookViews>
  <sheets>
    <sheet name="総括表 " sheetId="1" r:id="rId1"/>
    <sheet name="一般会計" sheetId="2" r:id="rId2"/>
    <sheet name="要覧会計" sheetId="3" r:id="rId3"/>
    <sheet name="法人部会" sheetId="4" r:id="rId4"/>
  </sheets>
  <definedNames>
    <definedName name="_xlnm.Print_Area" localSheetId="1">'一般会計'!$A$1:$G$53</definedName>
  </definedNames>
  <calcPr fullCalcOnLoad="1"/>
</workbook>
</file>

<file path=xl/sharedStrings.xml><?xml version="1.0" encoding="utf-8"?>
<sst xmlns="http://schemas.openxmlformats.org/spreadsheetml/2006/main" count="191" uniqueCount="154">
  <si>
    <t>科目</t>
  </si>
  <si>
    <t>一般会計</t>
  </si>
  <si>
    <t>要覧会計</t>
  </si>
  <si>
    <t>合計</t>
  </si>
  <si>
    <t>事業活動収支の部</t>
  </si>
  <si>
    <t>１．事業活動収入</t>
  </si>
  <si>
    <t>基本財産運用収入</t>
  </si>
  <si>
    <t>会費収入</t>
  </si>
  <si>
    <t>事業収入</t>
  </si>
  <si>
    <t>補助金収入</t>
  </si>
  <si>
    <t>繰入金収入</t>
  </si>
  <si>
    <t>雑収入</t>
  </si>
  <si>
    <t>事業活動収入計</t>
  </si>
  <si>
    <t>２．事業活動支出</t>
  </si>
  <si>
    <t>事業費支出</t>
  </si>
  <si>
    <t>管理費支出</t>
  </si>
  <si>
    <t>繰入金支出</t>
  </si>
  <si>
    <t>事業活動支出計</t>
  </si>
  <si>
    <t>事業活動収支差額</t>
  </si>
  <si>
    <t>予備費支出</t>
  </si>
  <si>
    <t>当期収支差額</t>
  </si>
  <si>
    <t>前期繰越収支差額</t>
  </si>
  <si>
    <t>次期繰越収支差額</t>
  </si>
  <si>
    <t>Ⅱ</t>
  </si>
  <si>
    <t>前年度予算額</t>
  </si>
  <si>
    <t>増減</t>
  </si>
  <si>
    <t>備考</t>
  </si>
  <si>
    <t>①基本財産運用収入</t>
  </si>
  <si>
    <t>基本財産利息収入</t>
  </si>
  <si>
    <t>②会費収入</t>
  </si>
  <si>
    <t>受取利息収入</t>
  </si>
  <si>
    <t>①事業費支出</t>
  </si>
  <si>
    <t>②管理費支出</t>
  </si>
  <si>
    <t>①事業収入</t>
  </si>
  <si>
    <t>広告料収入</t>
  </si>
  <si>
    <t>Ⅰ</t>
  </si>
  <si>
    <t>他会計からの</t>
  </si>
  <si>
    <t>他会計への</t>
  </si>
  <si>
    <t>参加者負担金収入</t>
  </si>
  <si>
    <t>教職員研修費支出</t>
  </si>
  <si>
    <t>会議費支出</t>
  </si>
  <si>
    <t>旅費交通費支出</t>
  </si>
  <si>
    <t>需用費支出</t>
  </si>
  <si>
    <t>交際費支出</t>
  </si>
  <si>
    <t>負担金支出</t>
  </si>
  <si>
    <r>
      <t>③他会計</t>
    </r>
    <r>
      <rPr>
        <sz val="8"/>
        <rFont val="ＭＳ Ｐゴシック"/>
        <family val="3"/>
      </rPr>
      <t>への</t>
    </r>
    <r>
      <rPr>
        <sz val="11"/>
        <rFont val="ＭＳ Ｐゴシック"/>
        <family val="3"/>
      </rPr>
      <t>繰入金支出</t>
    </r>
  </si>
  <si>
    <r>
      <t>一般会計からの</t>
    </r>
    <r>
      <rPr>
        <sz val="11"/>
        <rFont val="ＭＳ Ｐゴシック"/>
        <family val="3"/>
      </rPr>
      <t>繰入金収入</t>
    </r>
  </si>
  <si>
    <t>印刷費支出</t>
  </si>
  <si>
    <t>広告費支出</t>
  </si>
  <si>
    <r>
      <t>ホームページ</t>
    </r>
    <r>
      <rPr>
        <sz val="11"/>
        <rFont val="ＭＳ Ｐゴシック"/>
        <family val="3"/>
      </rPr>
      <t>事業費支出</t>
    </r>
  </si>
  <si>
    <t>編集諸費支出</t>
  </si>
  <si>
    <t>預金利息</t>
  </si>
  <si>
    <t>新聞広告等</t>
  </si>
  <si>
    <t>　</t>
  </si>
  <si>
    <t>予　算　額</t>
  </si>
  <si>
    <t>支部諸経費､広報委員会旅費・会議費等</t>
  </si>
  <si>
    <t xml:space="preserve"> </t>
  </si>
  <si>
    <t>ブロック大会費支出</t>
  </si>
  <si>
    <t>他会計からの繰入収入</t>
  </si>
  <si>
    <t>Ⅰ</t>
  </si>
  <si>
    <t>Ⅱ</t>
  </si>
  <si>
    <t>法人部会</t>
  </si>
  <si>
    <t>予 算 額</t>
  </si>
  <si>
    <t xml:space="preserve"> </t>
  </si>
  <si>
    <t xml:space="preserve">
（注）１．収支予算書は「公益法人会計における内部管理事項について」に示された３区分の様式により作成。
　　　</t>
  </si>
  <si>
    <t>（注）１．収支予算書は「公益法人会計における内部管理事項について」に示された３区分の様式により作成。
　　　</t>
  </si>
  <si>
    <t>委託費支出</t>
  </si>
  <si>
    <t>事業外活動収支の部</t>
  </si>
  <si>
    <t>特別会費収入</t>
  </si>
  <si>
    <t>学校法人部会から</t>
  </si>
  <si>
    <t>学災保険還付料等</t>
  </si>
  <si>
    <t>手数料収入</t>
  </si>
  <si>
    <t>法人部会計からの繰入金</t>
  </si>
  <si>
    <t>同上</t>
  </si>
  <si>
    <t>教職員・学生表彰支出</t>
  </si>
  <si>
    <t>要覧会計への繰出し支出</t>
  </si>
  <si>
    <t>検算</t>
  </si>
  <si>
    <t>表彰手数料・全専各会費徴収等</t>
  </si>
  <si>
    <t>ＨＰの改訂</t>
  </si>
  <si>
    <t>ガイドブック・要覧・ポスター等</t>
  </si>
  <si>
    <t>キャリア教育等支援支出</t>
  </si>
  <si>
    <t>慶弔費等</t>
  </si>
  <si>
    <t>総会、理事会、委員会　等</t>
  </si>
  <si>
    <t>科　　　　　目</t>
  </si>
  <si>
    <t>予算額</t>
  </si>
  <si>
    <t>前年度予算額</t>
  </si>
  <si>
    <t>増　　　　減</t>
  </si>
  <si>
    <t>備　　　　考</t>
  </si>
  <si>
    <t>Ⅰ　事業活動収支の部</t>
  </si>
  <si>
    <t>　１　事業活動収入</t>
  </si>
  <si>
    <t>　　①会費収入</t>
  </si>
  <si>
    <t>　　　　会費収入</t>
  </si>
  <si>
    <t>　　　　雑収入</t>
  </si>
  <si>
    <t>預金利息</t>
  </si>
  <si>
    <t>　事業活動収入計</t>
  </si>
  <si>
    <t>　２　事業活動支出</t>
  </si>
  <si>
    <t>　　①事業費支出</t>
  </si>
  <si>
    <t>　　　　研修会費</t>
  </si>
  <si>
    <t>　　２管理費支出</t>
  </si>
  <si>
    <t>　　　　会議費</t>
  </si>
  <si>
    <t>　　　　旅費交通費</t>
  </si>
  <si>
    <t>　　　　需用費</t>
  </si>
  <si>
    <t>郵送料・振込手数料</t>
  </si>
  <si>
    <t>　事業活動支出計</t>
  </si>
  <si>
    <t>　事業活動収支差額</t>
  </si>
  <si>
    <t>　　３予備費支出</t>
  </si>
  <si>
    <t>　　　　予備費</t>
  </si>
  <si>
    <t>　当期収支差額</t>
  </si>
  <si>
    <t>　前期繰越収支差額</t>
  </si>
  <si>
    <t xml:space="preserve">  次期繰越収支差額</t>
  </si>
  <si>
    <t>会計間取引</t>
  </si>
  <si>
    <t>キャリア教育・
生涯教育支援費</t>
  </si>
  <si>
    <t>　　　　繰出し金</t>
  </si>
  <si>
    <t>　　②雑収入</t>
  </si>
  <si>
    <t>私学教育協会会費相当額を本部会計へ繰出し</t>
  </si>
  <si>
    <t>③</t>
  </si>
  <si>
    <t>⑤</t>
  </si>
  <si>
    <t>事業収入</t>
  </si>
  <si>
    <t>雑収入</t>
  </si>
  <si>
    <t>⑥</t>
  </si>
  <si>
    <t>④</t>
  </si>
  <si>
    <t>本部会計へ繰出し</t>
  </si>
  <si>
    <t>私学教育協会等補助金</t>
  </si>
  <si>
    <t>印刷費、会議費、旅費、出張講座実施校援助金等</t>
  </si>
  <si>
    <t>職業能力開発協会補助金</t>
  </si>
  <si>
    <t>全専各連補助金</t>
  </si>
  <si>
    <t>TCE財団補助金</t>
  </si>
  <si>
    <t>長野県補助金</t>
  </si>
  <si>
    <t>懇親会費、50周年祝賀会参加費５０万円</t>
  </si>
  <si>
    <t>北関東信越ブロック大会経費</t>
  </si>
  <si>
    <t>バナー広告掲載料</t>
  </si>
  <si>
    <t>26校</t>
  </si>
  <si>
    <t>設置者研修費</t>
  </si>
  <si>
    <t>　　　　　50周年記念事業</t>
  </si>
  <si>
    <t>キャリア教育・生涯学習支援、50周年記念事業等経費</t>
  </si>
  <si>
    <t>50周年記念事業110万円、支部研修費30万円、設置者研修会　等</t>
  </si>
  <si>
    <t>私学教育協会からの補助金</t>
  </si>
  <si>
    <t>全専各連140万円・県教育協会会費240万円等</t>
  </si>
  <si>
    <t>②負担金収入</t>
  </si>
  <si>
    <t>広告事業負担金収入</t>
  </si>
  <si>
    <t>③雑収入</t>
  </si>
  <si>
    <r>
      <t>④他会計</t>
    </r>
    <r>
      <rPr>
        <sz val="9"/>
        <rFont val="ＭＳ Ｐゴシック"/>
        <family val="3"/>
      </rPr>
      <t>からの</t>
    </r>
    <r>
      <rPr>
        <sz val="11"/>
        <rFont val="ＭＳ Ｐゴシック"/>
        <family val="3"/>
      </rPr>
      <t>繰入金収入</t>
    </r>
  </si>
  <si>
    <t>48校×3,000円</t>
  </si>
  <si>
    <t>県補助金の６％</t>
  </si>
  <si>
    <t>（平成２６年４月１日から平成２７年３月３１日まで）</t>
  </si>
  <si>
    <t>（単位：円）</t>
  </si>
  <si>
    <t>（平成２６年４月1日から平成２７年３月31日まで）</t>
  </si>
  <si>
    <t>（単位：円）</t>
  </si>
  <si>
    <t>（平成２６年４月１日から平成２７年３月３１日まで）</t>
  </si>
  <si>
    <t>（平成２６年４月１日から平成２７年３月31日まで）</t>
  </si>
  <si>
    <t>平成２６年度　収支予算書総括表</t>
  </si>
  <si>
    <t>平成２６年度　一般会計収支予算書</t>
  </si>
  <si>
    <t xml:space="preserve">      　　平成２６年度　学校要覧特別会計収支予算書</t>
  </si>
  <si>
    <t>平成２６年度　学校法人会計収支予算書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</si>
</sst>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#,##0;&quot;△ &quot;#,##0"/>
  </numFmts>
  <fonts count="49">
    <font>
      <sz val="11"/>
      <name val="ＭＳ Ｐ明朝"/>
      <family val="1"/>
    </font>
    <font>
      <sz val="6"/>
      <name val="ＭＳ Ｐ明朝"/>
      <family val="1"/>
    </font>
    <font>
      <sz val="15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7"/>
      <name val="ＭＳ Ｐゴシック"/>
      <family val="3"/>
    </font>
    <font>
      <u val="single"/>
      <sz val="13.2"/>
      <color indexed="12"/>
      <name val="ＭＳ Ｐ明朝"/>
      <family val="1"/>
    </font>
    <font>
      <u val="single"/>
      <sz val="13.2"/>
      <color indexed="36"/>
      <name val="ＭＳ Ｐ明朝"/>
      <family val="1"/>
    </font>
    <font>
      <sz val="7.5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9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distributed" vertical="center"/>
    </xf>
    <xf numFmtId="38" fontId="3" fillId="0" borderId="10" xfId="49" applyFont="1" applyBorder="1" applyAlignment="1">
      <alignment horizontal="center" vertical="center"/>
    </xf>
    <xf numFmtId="38" fontId="3" fillId="0" borderId="10" xfId="49" applyFont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3" fillId="0" borderId="11" xfId="0" applyFont="1" applyBorder="1" applyAlignment="1">
      <alignment horizontal="left" vertical="center"/>
    </xf>
    <xf numFmtId="38" fontId="3" fillId="0" borderId="12" xfId="49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38" fontId="3" fillId="0" borderId="14" xfId="49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3" fillId="0" borderId="10" xfId="49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8" fontId="3" fillId="0" borderId="0" xfId="49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7" fontId="3" fillId="0" borderId="14" xfId="49" applyNumberFormat="1" applyFont="1" applyBorder="1" applyAlignment="1">
      <alignment vertical="center"/>
    </xf>
    <xf numFmtId="177" fontId="3" fillId="0" borderId="10" xfId="49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38" fontId="3" fillId="0" borderId="14" xfId="49" applyFont="1" applyFill="1" applyBorder="1" applyAlignment="1">
      <alignment vertical="center"/>
    </xf>
    <xf numFmtId="38" fontId="3" fillId="0" borderId="10" xfId="49" applyFont="1" applyFill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5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38" fontId="3" fillId="0" borderId="16" xfId="49" applyFont="1" applyFill="1" applyBorder="1" applyAlignment="1">
      <alignment vertical="center"/>
    </xf>
    <xf numFmtId="177" fontId="3" fillId="0" borderId="10" xfId="49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vertical="center"/>
    </xf>
    <xf numFmtId="0" fontId="4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177" fontId="3" fillId="0" borderId="10" xfId="49" applyNumberFormat="1" applyFont="1" applyBorder="1" applyAlignment="1">
      <alignment horizontal="center" vertical="center"/>
    </xf>
    <xf numFmtId="177" fontId="3" fillId="0" borderId="12" xfId="49" applyNumberFormat="1" applyFont="1" applyBorder="1" applyAlignment="1">
      <alignment vertical="center"/>
    </xf>
    <xf numFmtId="177" fontId="3" fillId="0" borderId="16" xfId="49" applyNumberFormat="1" applyFont="1" applyBorder="1" applyAlignment="1">
      <alignment vertical="center"/>
    </xf>
    <xf numFmtId="177" fontId="3" fillId="0" borderId="0" xfId="49" applyNumberFormat="1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38" fontId="12" fillId="0" borderId="16" xfId="49" applyFont="1" applyFill="1" applyBorder="1" applyAlignment="1">
      <alignment vertical="center"/>
    </xf>
    <xf numFmtId="0" fontId="7" fillId="0" borderId="14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8" fontId="3" fillId="0" borderId="14" xfId="0" applyNumberFormat="1" applyFont="1" applyBorder="1" applyAlignment="1">
      <alignment vertical="center"/>
    </xf>
    <xf numFmtId="38" fontId="3" fillId="0" borderId="10" xfId="0" applyNumberFormat="1" applyFont="1" applyBorder="1" applyAlignment="1">
      <alignment vertical="center"/>
    </xf>
    <xf numFmtId="38" fontId="3" fillId="0" borderId="12" xfId="0" applyNumberFormat="1" applyFont="1" applyBorder="1" applyAlignment="1">
      <alignment vertical="center"/>
    </xf>
    <xf numFmtId="177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right" vertical="center" wrapText="1"/>
    </xf>
    <xf numFmtId="0" fontId="6" fillId="0" borderId="14" xfId="0" applyFont="1" applyBorder="1" applyAlignment="1">
      <alignment vertical="center" wrapText="1"/>
    </xf>
    <xf numFmtId="177" fontId="3" fillId="0" borderId="10" xfId="0" applyNumberFormat="1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8" xfId="0" applyFont="1" applyBorder="1" applyAlignment="1">
      <alignment horizontal="right"/>
    </xf>
    <xf numFmtId="0" fontId="3" fillId="0" borderId="10" xfId="0" applyFont="1" applyBorder="1" applyAlignment="1">
      <alignment horizontal="distributed" vertical="center"/>
    </xf>
    <xf numFmtId="0" fontId="3" fillId="0" borderId="23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23" xfId="0" applyFont="1" applyBorder="1" applyAlignment="1">
      <alignment horizontal="left" vertical="top" wrapText="1"/>
    </xf>
    <xf numFmtId="0" fontId="3" fillId="0" borderId="23" xfId="0" applyFont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zoomScalePageLayoutView="0" workbookViewId="0" topLeftCell="A1">
      <selection activeCell="L7" sqref="L7"/>
    </sheetView>
  </sheetViews>
  <sheetFormatPr defaultColWidth="9.00390625" defaultRowHeight="18.75" customHeight="1"/>
  <cols>
    <col min="1" max="2" width="2.625" style="1" customWidth="1"/>
    <col min="3" max="3" width="16.625" style="1" customWidth="1"/>
    <col min="4" max="6" width="11.75390625" style="18" customWidth="1"/>
    <col min="7" max="7" width="12.25390625" style="62" customWidth="1"/>
    <col min="8" max="8" width="13.25390625" style="18" customWidth="1"/>
    <col min="9" max="16384" width="9.00390625" style="1" customWidth="1"/>
  </cols>
  <sheetData>
    <row r="1" spans="1:8" ht="18.75" customHeight="1">
      <c r="A1" s="78" t="s">
        <v>150</v>
      </c>
      <c r="B1" s="78"/>
      <c r="C1" s="78"/>
      <c r="D1" s="78"/>
      <c r="E1" s="78"/>
      <c r="F1" s="78"/>
      <c r="G1" s="78"/>
      <c r="H1" s="78"/>
    </row>
    <row r="2" spans="1:8" ht="16.5" customHeight="1">
      <c r="A2" s="67"/>
      <c r="B2" s="67"/>
      <c r="C2" s="67"/>
      <c r="D2" s="67"/>
      <c r="E2" s="67"/>
      <c r="F2" s="67"/>
      <c r="G2" s="67"/>
      <c r="H2" s="67"/>
    </row>
    <row r="3" spans="1:8" ht="16.5" customHeight="1">
      <c r="A3" s="79" t="s">
        <v>149</v>
      </c>
      <c r="B3" s="79"/>
      <c r="C3" s="79"/>
      <c r="D3" s="79"/>
      <c r="E3" s="79"/>
      <c r="F3" s="79"/>
      <c r="G3" s="79"/>
      <c r="H3" s="79"/>
    </row>
    <row r="4" spans="1:8" ht="20.25" customHeight="1">
      <c r="A4" s="80" t="s">
        <v>147</v>
      </c>
      <c r="B4" s="80"/>
      <c r="C4" s="80"/>
      <c r="D4" s="80"/>
      <c r="E4" s="80"/>
      <c r="F4" s="80"/>
      <c r="G4" s="80"/>
      <c r="H4" s="80"/>
    </row>
    <row r="5" spans="1:8" s="5" customFormat="1" ht="30" customHeight="1">
      <c r="A5" s="81" t="s">
        <v>0</v>
      </c>
      <c r="B5" s="81"/>
      <c r="C5" s="81"/>
      <c r="D5" s="3" t="s">
        <v>1</v>
      </c>
      <c r="E5" s="3" t="s">
        <v>2</v>
      </c>
      <c r="F5" s="3" t="s">
        <v>61</v>
      </c>
      <c r="G5" s="59" t="s">
        <v>110</v>
      </c>
      <c r="H5" s="4" t="s">
        <v>3</v>
      </c>
    </row>
    <row r="6" spans="1:8" ht="16.5" customHeight="1">
      <c r="A6" s="6" t="s">
        <v>59</v>
      </c>
      <c r="B6" s="82" t="s">
        <v>4</v>
      </c>
      <c r="C6" s="83"/>
      <c r="D6" s="7"/>
      <c r="E6" s="7"/>
      <c r="F6" s="7"/>
      <c r="G6" s="60"/>
      <c r="H6" s="7"/>
    </row>
    <row r="7" spans="1:8" ht="16.5" customHeight="1">
      <c r="A7" s="8"/>
      <c r="B7" s="88" t="s">
        <v>5</v>
      </c>
      <c r="C7" s="85"/>
      <c r="D7" s="9"/>
      <c r="E7" s="9"/>
      <c r="F7" s="9"/>
      <c r="G7" s="29"/>
      <c r="H7" s="9"/>
    </row>
    <row r="8" spans="1:8" ht="16.5" customHeight="1">
      <c r="A8" s="8"/>
      <c r="B8" s="10"/>
      <c r="C8" s="1" t="s">
        <v>6</v>
      </c>
      <c r="D8" s="9">
        <v>3000</v>
      </c>
      <c r="E8" s="9">
        <v>0</v>
      </c>
      <c r="F8" s="9">
        <v>0</v>
      </c>
      <c r="G8" s="29">
        <v>0</v>
      </c>
      <c r="H8" s="9">
        <f>SUM(D8:F8)</f>
        <v>3000</v>
      </c>
    </row>
    <row r="9" spans="1:8" ht="16.5" customHeight="1">
      <c r="A9" s="8"/>
      <c r="B9" s="10"/>
      <c r="D9" s="9"/>
      <c r="E9" s="9"/>
      <c r="F9" s="9"/>
      <c r="G9" s="29"/>
      <c r="H9" s="9"/>
    </row>
    <row r="10" spans="1:8" ht="16.5" customHeight="1">
      <c r="A10" s="8"/>
      <c r="B10" s="10"/>
      <c r="C10" s="1" t="s">
        <v>7</v>
      </c>
      <c r="D10" s="9">
        <f>'一般会計'!D11+'一般会計'!D12</f>
        <v>5100000</v>
      </c>
      <c r="E10" s="9">
        <v>140000</v>
      </c>
      <c r="F10" s="9">
        <v>3000000</v>
      </c>
      <c r="G10" s="29">
        <v>-2400000</v>
      </c>
      <c r="H10" s="9">
        <f>SUM(D10:F10)</f>
        <v>8240000</v>
      </c>
    </row>
    <row r="11" spans="1:8" ht="16.5" customHeight="1">
      <c r="A11" s="8"/>
      <c r="B11" s="10"/>
      <c r="D11" s="9"/>
      <c r="E11" s="9"/>
      <c r="F11" s="9"/>
      <c r="G11" s="29"/>
      <c r="H11" s="9"/>
    </row>
    <row r="12" spans="1:8" ht="16.5" customHeight="1">
      <c r="A12" s="8"/>
      <c r="B12" s="10"/>
      <c r="C12" s="1" t="s">
        <v>8</v>
      </c>
      <c r="D12" s="9">
        <f>'一般会計'!D14+'一般会計'!D15</f>
        <v>930000</v>
      </c>
      <c r="E12" s="9">
        <v>2030000</v>
      </c>
      <c r="F12" s="9">
        <v>0</v>
      </c>
      <c r="G12" s="29">
        <v>0</v>
      </c>
      <c r="H12" s="9">
        <f>SUM(D12:F12)</f>
        <v>2960000</v>
      </c>
    </row>
    <row r="13" spans="1:8" ht="16.5" customHeight="1">
      <c r="A13" s="8"/>
      <c r="B13" s="10"/>
      <c r="D13" s="9"/>
      <c r="E13" s="9"/>
      <c r="F13" s="9"/>
      <c r="G13" s="29"/>
      <c r="H13" s="9"/>
    </row>
    <row r="14" spans="1:8" ht="16.5" customHeight="1">
      <c r="A14" s="8"/>
      <c r="B14" s="10"/>
      <c r="C14" s="11" t="s">
        <v>9</v>
      </c>
      <c r="D14" s="9">
        <v>1050000</v>
      </c>
      <c r="E14" s="9">
        <v>0</v>
      </c>
      <c r="F14" s="9">
        <v>0</v>
      </c>
      <c r="G14" s="29">
        <v>0</v>
      </c>
      <c r="H14" s="9">
        <f>SUM(D14:G14)</f>
        <v>1050000</v>
      </c>
    </row>
    <row r="15" spans="1:8" ht="16.5" customHeight="1">
      <c r="A15" s="8"/>
      <c r="B15" s="10"/>
      <c r="C15" s="11"/>
      <c r="D15" s="9"/>
      <c r="E15" s="9"/>
      <c r="F15" s="9"/>
      <c r="G15" s="29"/>
      <c r="H15" s="9"/>
    </row>
    <row r="16" spans="1:8" ht="16.5" customHeight="1">
      <c r="A16" s="8"/>
      <c r="B16" s="10"/>
      <c r="C16" s="11" t="s">
        <v>36</v>
      </c>
      <c r="D16" s="9"/>
      <c r="E16" s="9"/>
      <c r="F16" s="9"/>
      <c r="G16" s="29"/>
      <c r="H16" s="9"/>
    </row>
    <row r="17" spans="1:8" ht="16.5" customHeight="1">
      <c r="A17" s="8"/>
      <c r="B17" s="10"/>
      <c r="C17" s="11" t="s">
        <v>10</v>
      </c>
      <c r="D17" s="9">
        <f>'一般会計'!D26</f>
        <v>1100000</v>
      </c>
      <c r="E17" s="9">
        <f>'要覧会計'!D19</f>
        <v>0</v>
      </c>
      <c r="F17" s="9">
        <v>0</v>
      </c>
      <c r="G17" s="29">
        <v>-1100000</v>
      </c>
      <c r="H17" s="9">
        <f>SUM(D17:F17)</f>
        <v>1100000</v>
      </c>
    </row>
    <row r="18" spans="1:8" ht="16.5" customHeight="1">
      <c r="A18" s="8"/>
      <c r="B18" s="10"/>
      <c r="C18" s="11"/>
      <c r="D18" s="9"/>
      <c r="E18" s="9"/>
      <c r="F18" s="9"/>
      <c r="G18" s="29"/>
      <c r="H18" s="9"/>
    </row>
    <row r="19" spans="1:8" ht="16.5" customHeight="1">
      <c r="A19" s="8"/>
      <c r="B19" s="10"/>
      <c r="C19" s="11" t="s">
        <v>11</v>
      </c>
      <c r="D19" s="9">
        <f>'一般会計'!D23+'一般会計'!D24</f>
        <v>51000</v>
      </c>
      <c r="E19" s="9">
        <f>'要覧会計'!D16</f>
        <v>1000</v>
      </c>
      <c r="F19" s="9">
        <v>1000</v>
      </c>
      <c r="G19" s="29">
        <v>0</v>
      </c>
      <c r="H19" s="9">
        <f>SUM(D19:F19)</f>
        <v>53000</v>
      </c>
    </row>
    <row r="20" spans="1:8" ht="16.5" customHeight="1">
      <c r="A20" s="8"/>
      <c r="B20" s="10"/>
      <c r="C20" s="11"/>
      <c r="D20" s="12"/>
      <c r="E20" s="12"/>
      <c r="F20" s="12"/>
      <c r="G20" s="61"/>
      <c r="H20" s="12"/>
    </row>
    <row r="21" spans="1:8" ht="16.5" customHeight="1">
      <c r="A21" s="8"/>
      <c r="B21" s="10"/>
      <c r="C21" s="11" t="s">
        <v>12</v>
      </c>
      <c r="D21" s="13">
        <f>SUM(D8:D20)</f>
        <v>8234000</v>
      </c>
      <c r="E21" s="13">
        <f>SUM(E8:E20)</f>
        <v>2171000</v>
      </c>
      <c r="F21" s="13">
        <f>SUM(F8:F20)</f>
        <v>3001000</v>
      </c>
      <c r="G21" s="30">
        <f>SUM(G8:G20)</f>
        <v>-3500000</v>
      </c>
      <c r="H21" s="13">
        <f>SUM(H8:H20)</f>
        <v>13406000</v>
      </c>
    </row>
    <row r="22" spans="1:8" ht="16.5" customHeight="1">
      <c r="A22" s="8"/>
      <c r="B22" s="10"/>
      <c r="C22" s="11"/>
      <c r="D22" s="7"/>
      <c r="E22" s="7"/>
      <c r="F22" s="7"/>
      <c r="G22" s="60"/>
      <c r="H22" s="7"/>
    </row>
    <row r="23" spans="1:8" ht="16.5" customHeight="1">
      <c r="A23" s="8"/>
      <c r="B23" s="84" t="s">
        <v>13</v>
      </c>
      <c r="C23" s="85"/>
      <c r="D23" s="9"/>
      <c r="E23" s="9"/>
      <c r="F23" s="9"/>
      <c r="G23" s="29"/>
      <c r="H23" s="9"/>
    </row>
    <row r="24" spans="1:8" ht="16.5" customHeight="1">
      <c r="A24" s="8"/>
      <c r="B24" s="10"/>
      <c r="C24" s="11"/>
      <c r="D24" s="9"/>
      <c r="E24" s="9"/>
      <c r="F24" s="9"/>
      <c r="G24" s="29"/>
      <c r="H24" s="9"/>
    </row>
    <row r="25" spans="1:8" ht="16.5" customHeight="1">
      <c r="A25" s="8"/>
      <c r="B25" s="10"/>
      <c r="C25" s="11" t="s">
        <v>14</v>
      </c>
      <c r="D25" s="9">
        <f>'一般会計'!D30+'一般会計'!D31+'一般会計'!D32+'一般会計'!D33</f>
        <v>3750000</v>
      </c>
      <c r="E25" s="9">
        <v>2250000</v>
      </c>
      <c r="F25" s="9">
        <v>1130000</v>
      </c>
      <c r="G25" s="29">
        <v>-1100000</v>
      </c>
      <c r="H25" s="9">
        <f>SUM(D25:F25)</f>
        <v>7130000</v>
      </c>
    </row>
    <row r="26" spans="1:8" ht="16.5" customHeight="1">
      <c r="A26" s="8"/>
      <c r="B26" s="10"/>
      <c r="C26" s="11"/>
      <c r="D26" s="9"/>
      <c r="E26" s="9"/>
      <c r="F26" s="9"/>
      <c r="G26" s="29"/>
      <c r="H26" s="9"/>
    </row>
    <row r="27" spans="1:8" ht="16.5" customHeight="1">
      <c r="A27" s="8"/>
      <c r="B27" s="10"/>
      <c r="C27" s="11" t="s">
        <v>15</v>
      </c>
      <c r="D27" s="9">
        <v>5000000</v>
      </c>
      <c r="E27" s="9">
        <v>0</v>
      </c>
      <c r="F27" s="9">
        <f>'法人部会'!B23+'法人部会'!B24+'法人部会'!B25</f>
        <v>350000</v>
      </c>
      <c r="G27" s="29">
        <v>0</v>
      </c>
      <c r="H27" s="9">
        <f>SUM(D27:F27)</f>
        <v>5350000</v>
      </c>
    </row>
    <row r="28" spans="1:8" ht="16.5" customHeight="1">
      <c r="A28" s="8"/>
      <c r="B28" s="10"/>
      <c r="C28" s="11"/>
      <c r="D28" s="9"/>
      <c r="E28" s="9"/>
      <c r="F28" s="9"/>
      <c r="G28" s="29"/>
      <c r="H28" s="9"/>
    </row>
    <row r="29" spans="1:8" ht="16.5" customHeight="1">
      <c r="A29" s="8"/>
      <c r="B29" s="10"/>
      <c r="C29" s="11" t="s">
        <v>37</v>
      </c>
      <c r="D29" s="9"/>
      <c r="E29" s="9"/>
      <c r="F29" s="9"/>
      <c r="G29" s="29"/>
      <c r="H29" s="9"/>
    </row>
    <row r="30" spans="1:8" ht="16.5" customHeight="1">
      <c r="A30" s="8"/>
      <c r="B30" s="10"/>
      <c r="C30" s="11" t="s">
        <v>16</v>
      </c>
      <c r="D30" s="9">
        <f>'一般会計'!D42</f>
        <v>0</v>
      </c>
      <c r="E30" s="9">
        <v>0</v>
      </c>
      <c r="F30" s="9">
        <f>'法人部会'!B26</f>
        <v>2400000</v>
      </c>
      <c r="G30" s="29">
        <v>-2400000</v>
      </c>
      <c r="H30" s="9">
        <f>SUM(D30:F30)</f>
        <v>2400000</v>
      </c>
    </row>
    <row r="31" spans="1:8" ht="16.5" customHeight="1">
      <c r="A31" s="8"/>
      <c r="B31" s="10"/>
      <c r="C31" s="11"/>
      <c r="D31" s="12"/>
      <c r="E31" s="12"/>
      <c r="F31" s="12"/>
      <c r="G31" s="61"/>
      <c r="H31" s="12"/>
    </row>
    <row r="32" spans="1:8" ht="16.5" customHeight="1">
      <c r="A32" s="8"/>
      <c r="B32" s="10"/>
      <c r="C32" s="11" t="s">
        <v>17</v>
      </c>
      <c r="D32" s="13">
        <f>SUM(D25:D31)</f>
        <v>8750000</v>
      </c>
      <c r="E32" s="13">
        <v>2250000</v>
      </c>
      <c r="F32" s="13">
        <f>SUM(F25:F31)</f>
        <v>3880000</v>
      </c>
      <c r="G32" s="30">
        <f>SUM(G25:G31)</f>
        <v>-3500000</v>
      </c>
      <c r="H32" s="13">
        <f>SUM(H25:H31)</f>
        <v>14880000</v>
      </c>
    </row>
    <row r="33" spans="1:8" ht="16.5" customHeight="1">
      <c r="A33" s="8"/>
      <c r="B33" s="10"/>
      <c r="C33" s="11" t="s">
        <v>18</v>
      </c>
      <c r="D33" s="30">
        <f>D21-D32</f>
        <v>-516000</v>
      </c>
      <c r="E33" s="30">
        <f>E21-E32</f>
        <v>-79000</v>
      </c>
      <c r="F33" s="30">
        <f>F21-F32</f>
        <v>-879000</v>
      </c>
      <c r="G33" s="30">
        <f>G21-G32</f>
        <v>0</v>
      </c>
      <c r="H33" s="30">
        <f>H21-H32</f>
        <v>-1474000</v>
      </c>
    </row>
    <row r="34" spans="1:8" ht="16.5" customHeight="1">
      <c r="A34" s="8"/>
      <c r="B34" s="10"/>
      <c r="C34" s="11"/>
      <c r="D34" s="7"/>
      <c r="E34" s="7"/>
      <c r="F34" s="7"/>
      <c r="G34" s="60"/>
      <c r="H34" s="7"/>
    </row>
    <row r="35" spans="1:8" ht="16.5" customHeight="1">
      <c r="A35" s="8"/>
      <c r="B35" s="10"/>
      <c r="C35" s="11"/>
      <c r="D35" s="9"/>
      <c r="E35" s="9"/>
      <c r="F35" s="9"/>
      <c r="G35" s="29"/>
      <c r="H35" s="9"/>
    </row>
    <row r="36" spans="1:8" ht="16.5" customHeight="1">
      <c r="A36" s="8" t="s">
        <v>60</v>
      </c>
      <c r="B36" s="84" t="s">
        <v>19</v>
      </c>
      <c r="C36" s="85"/>
      <c r="D36" s="13">
        <v>200000</v>
      </c>
      <c r="E36" s="13">
        <v>100000</v>
      </c>
      <c r="F36" s="13">
        <v>100000</v>
      </c>
      <c r="G36" s="30">
        <v>0</v>
      </c>
      <c r="H36" s="13">
        <f>SUM(D36:F36)</f>
        <v>400000</v>
      </c>
    </row>
    <row r="37" spans="1:8" ht="16.5" customHeight="1">
      <c r="A37" s="8"/>
      <c r="B37" s="10"/>
      <c r="C37" s="11"/>
      <c r="D37" s="9"/>
      <c r="E37" s="9"/>
      <c r="F37" s="9"/>
      <c r="G37" s="29"/>
      <c r="H37" s="9"/>
    </row>
    <row r="38" spans="1:8" ht="16.5" customHeight="1">
      <c r="A38" s="8"/>
      <c r="B38" s="10"/>
      <c r="C38" s="11"/>
      <c r="D38" s="9"/>
      <c r="E38" s="9"/>
      <c r="F38" s="9"/>
      <c r="G38" s="29"/>
      <c r="H38" s="9"/>
    </row>
    <row r="39" spans="1:8" ht="16.5" customHeight="1">
      <c r="A39" s="8"/>
      <c r="B39" s="10"/>
      <c r="C39" s="11"/>
      <c r="D39" s="9"/>
      <c r="E39" s="9"/>
      <c r="F39" s="9"/>
      <c r="G39" s="29"/>
      <c r="H39" s="9"/>
    </row>
    <row r="40" spans="1:8" ht="16.5" customHeight="1">
      <c r="A40" s="8"/>
      <c r="B40" s="10"/>
      <c r="C40" s="11"/>
      <c r="D40" s="9"/>
      <c r="E40" s="9"/>
      <c r="F40" s="9"/>
      <c r="G40" s="29"/>
      <c r="H40" s="9"/>
    </row>
    <row r="41" spans="1:8" ht="16.5" customHeight="1">
      <c r="A41" s="14"/>
      <c r="B41" s="15"/>
      <c r="C41" s="16"/>
      <c r="D41" s="12"/>
      <c r="E41" s="12"/>
      <c r="F41" s="12"/>
      <c r="G41" s="61"/>
      <c r="H41" s="12"/>
    </row>
    <row r="42" spans="1:8" ht="16.5" customHeight="1">
      <c r="A42" s="17"/>
      <c r="B42" s="86" t="s">
        <v>20</v>
      </c>
      <c r="C42" s="87"/>
      <c r="D42" s="30">
        <f>D21-(D32+D36)</f>
        <v>-716000</v>
      </c>
      <c r="E42" s="30">
        <f>E21-(E32+E36)</f>
        <v>-179000</v>
      </c>
      <c r="F42" s="30">
        <f>F21-(F32+F36)</f>
        <v>-979000</v>
      </c>
      <c r="G42" s="30">
        <v>0</v>
      </c>
      <c r="H42" s="30">
        <f>H21-(H32+H36)</f>
        <v>-1874000</v>
      </c>
    </row>
    <row r="43" spans="1:8" ht="16.5" customHeight="1">
      <c r="A43" s="17"/>
      <c r="B43" s="86" t="s">
        <v>21</v>
      </c>
      <c r="C43" s="87"/>
      <c r="D43" s="13">
        <f>'一般会計'!D51</f>
        <v>780000</v>
      </c>
      <c r="E43" s="13">
        <f>'要覧会計'!D38</f>
        <v>650000</v>
      </c>
      <c r="F43" s="13">
        <v>5200000</v>
      </c>
      <c r="G43" s="30">
        <v>0</v>
      </c>
      <c r="H43" s="13">
        <f>SUM(D43:F43)</f>
        <v>6630000</v>
      </c>
    </row>
    <row r="44" spans="1:8" ht="16.5" customHeight="1">
      <c r="A44" s="17"/>
      <c r="B44" s="86" t="s">
        <v>22</v>
      </c>
      <c r="C44" s="87"/>
      <c r="D44" s="13">
        <f>(D21+D43)-(D32+D36)</f>
        <v>64000</v>
      </c>
      <c r="E44" s="13">
        <f>(E21+E43)-(E32+E36)</f>
        <v>471000</v>
      </c>
      <c r="F44" s="13">
        <f>(F21+F43)-(F32+F36)</f>
        <v>4221000</v>
      </c>
      <c r="G44" s="30">
        <v>0</v>
      </c>
      <c r="H44" s="13">
        <f>(H21+H43)-(H32+H36)</f>
        <v>4756000</v>
      </c>
    </row>
    <row r="45" ht="16.5" customHeight="1"/>
    <row r="46" ht="16.5" customHeight="1"/>
    <row r="47" ht="16.5" customHeight="1"/>
    <row r="48" ht="16.5" customHeight="1"/>
  </sheetData>
  <sheetProtection/>
  <mergeCells count="11">
    <mergeCell ref="B36:C36"/>
    <mergeCell ref="B44:C44"/>
    <mergeCell ref="B7:C7"/>
    <mergeCell ref="B23:C23"/>
    <mergeCell ref="B42:C42"/>
    <mergeCell ref="B43:C43"/>
    <mergeCell ref="A1:H1"/>
    <mergeCell ref="A3:H3"/>
    <mergeCell ref="A4:H4"/>
    <mergeCell ref="A5:C5"/>
    <mergeCell ref="B6:C6"/>
  </mergeCells>
  <printOptions/>
  <pageMargins left="1.1811023622047245" right="0.5905511811023623" top="1.1811023622047245" bottom="0.984251968503937" header="0.5118110236220472" footer="0.5118110236220472"/>
  <pageSetup horizontalDpi="600" verticalDpi="6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="110" zoomScaleNormal="110" zoomScalePageLayoutView="0" workbookViewId="0" topLeftCell="A1">
      <selection activeCell="A2" sqref="A2"/>
    </sheetView>
  </sheetViews>
  <sheetFormatPr defaultColWidth="9.00390625" defaultRowHeight="18.75" customHeight="1"/>
  <cols>
    <col min="1" max="2" width="2.625" style="1" customWidth="1"/>
    <col min="3" max="3" width="23.75390625" style="1" customWidth="1"/>
    <col min="4" max="6" width="12.625" style="18" customWidth="1"/>
    <col min="7" max="7" width="40.875" style="1" customWidth="1"/>
    <col min="8" max="8" width="9.00390625" style="1" customWidth="1"/>
    <col min="9" max="9" width="9.25390625" style="1" bestFit="1" customWidth="1"/>
    <col min="10" max="16384" width="9.00390625" style="1" customWidth="1"/>
  </cols>
  <sheetData>
    <row r="1" spans="1:7" ht="18.75" customHeight="1">
      <c r="A1" s="78" t="s">
        <v>151</v>
      </c>
      <c r="B1" s="78"/>
      <c r="C1" s="78"/>
      <c r="D1" s="78"/>
      <c r="E1" s="78"/>
      <c r="F1" s="78"/>
      <c r="G1" s="78"/>
    </row>
    <row r="2" spans="1:7" ht="13.5" customHeight="1">
      <c r="A2" s="77"/>
      <c r="B2" s="77"/>
      <c r="C2" s="77"/>
      <c r="D2" s="77"/>
      <c r="E2" s="77"/>
      <c r="F2" s="77"/>
      <c r="G2" s="77"/>
    </row>
    <row r="3" spans="1:7" ht="16.5" customHeight="1">
      <c r="A3" s="93" t="s">
        <v>148</v>
      </c>
      <c r="B3" s="93"/>
      <c r="C3" s="93"/>
      <c r="D3" s="93"/>
      <c r="E3" s="93"/>
      <c r="F3" s="93"/>
      <c r="G3" s="93"/>
    </row>
    <row r="4" spans="1:7" ht="20.25" customHeight="1">
      <c r="A4" s="80" t="s">
        <v>147</v>
      </c>
      <c r="B4" s="80"/>
      <c r="C4" s="80"/>
      <c r="D4" s="80"/>
      <c r="E4" s="80"/>
      <c r="F4" s="80"/>
      <c r="G4" s="80"/>
    </row>
    <row r="5" spans="1:7" s="5" customFormat="1" ht="30" customHeight="1">
      <c r="A5" s="81" t="s">
        <v>0</v>
      </c>
      <c r="B5" s="81"/>
      <c r="C5" s="81"/>
      <c r="D5" s="3" t="s">
        <v>62</v>
      </c>
      <c r="E5" s="3" t="s">
        <v>24</v>
      </c>
      <c r="F5" s="4" t="s">
        <v>25</v>
      </c>
      <c r="G5" s="2" t="s">
        <v>26</v>
      </c>
    </row>
    <row r="6" spans="1:7" ht="16.5" customHeight="1">
      <c r="A6" s="6" t="s">
        <v>35</v>
      </c>
      <c r="B6" s="82" t="s">
        <v>4</v>
      </c>
      <c r="C6" s="83"/>
      <c r="D6" s="7"/>
      <c r="E6" s="7"/>
      <c r="F6" s="7"/>
      <c r="G6" s="19"/>
    </row>
    <row r="7" spans="1:7" ht="16.5" customHeight="1">
      <c r="A7" s="8"/>
      <c r="B7" s="88" t="s">
        <v>5</v>
      </c>
      <c r="C7" s="85"/>
      <c r="D7" s="9"/>
      <c r="E7" s="9"/>
      <c r="F7" s="9"/>
      <c r="G7" s="20"/>
    </row>
    <row r="8" spans="1:7" ht="16.5" customHeight="1">
      <c r="A8" s="8"/>
      <c r="B8" s="84" t="s">
        <v>27</v>
      </c>
      <c r="C8" s="85"/>
      <c r="D8" s="9"/>
      <c r="E8" s="9"/>
      <c r="F8" s="9"/>
      <c r="G8" s="20"/>
    </row>
    <row r="9" spans="1:7" ht="16.5" customHeight="1">
      <c r="A9" s="8"/>
      <c r="B9" s="10"/>
      <c r="C9" s="1" t="s">
        <v>28</v>
      </c>
      <c r="D9" s="9">
        <v>3000</v>
      </c>
      <c r="E9" s="9">
        <v>3000</v>
      </c>
      <c r="F9" s="29">
        <f>D9-E9</f>
        <v>0</v>
      </c>
      <c r="G9" s="20"/>
    </row>
    <row r="10" spans="1:7" ht="16.5" customHeight="1">
      <c r="A10" s="8"/>
      <c r="B10" s="91" t="s">
        <v>29</v>
      </c>
      <c r="C10" s="92"/>
      <c r="D10" s="41"/>
      <c r="E10" s="41"/>
      <c r="F10" s="9"/>
      <c r="G10" s="20"/>
    </row>
    <row r="11" spans="1:7" ht="16.5" customHeight="1">
      <c r="A11" s="8"/>
      <c r="B11" s="47"/>
      <c r="C11" s="48" t="s">
        <v>7</v>
      </c>
      <c r="D11" s="41">
        <v>2700000</v>
      </c>
      <c r="E11" s="41">
        <v>3000000</v>
      </c>
      <c r="F11" s="29">
        <f>D11-E11</f>
        <v>-300000</v>
      </c>
      <c r="G11" s="20" t="s">
        <v>53</v>
      </c>
    </row>
    <row r="12" spans="1:7" ht="16.5" customHeight="1">
      <c r="A12" s="8"/>
      <c r="B12" s="47"/>
      <c r="C12" s="48" t="s">
        <v>68</v>
      </c>
      <c r="D12" s="41">
        <v>2400000</v>
      </c>
      <c r="E12" s="41">
        <v>2400000</v>
      </c>
      <c r="F12" s="29">
        <f>D12-E12</f>
        <v>0</v>
      </c>
      <c r="G12" s="32" t="s">
        <v>69</v>
      </c>
    </row>
    <row r="13" spans="1:7" ht="16.5" customHeight="1">
      <c r="A13" s="8"/>
      <c r="B13" s="47" t="s">
        <v>115</v>
      </c>
      <c r="C13" s="64" t="s">
        <v>117</v>
      </c>
      <c r="D13" s="41"/>
      <c r="E13" s="41"/>
      <c r="F13" s="9"/>
      <c r="G13" s="20"/>
    </row>
    <row r="14" spans="1:7" ht="18" customHeight="1">
      <c r="A14" s="8"/>
      <c r="B14" s="47"/>
      <c r="C14" s="48" t="s">
        <v>38</v>
      </c>
      <c r="D14" s="41">
        <v>650000</v>
      </c>
      <c r="E14" s="41">
        <v>1174000</v>
      </c>
      <c r="F14" s="29">
        <f>D14-E14</f>
        <v>-524000</v>
      </c>
      <c r="G14" s="33" t="s">
        <v>128</v>
      </c>
    </row>
    <row r="15" spans="1:7" ht="16.5" customHeight="1">
      <c r="A15" s="8"/>
      <c r="B15" s="47"/>
      <c r="C15" s="49" t="s">
        <v>71</v>
      </c>
      <c r="D15" s="41">
        <v>280000</v>
      </c>
      <c r="E15" s="41">
        <v>280000</v>
      </c>
      <c r="F15" s="29">
        <f>D15-E15</f>
        <v>0</v>
      </c>
      <c r="G15" s="32" t="s">
        <v>77</v>
      </c>
    </row>
    <row r="16" spans="1:7" ht="16.5" customHeight="1">
      <c r="A16" s="8"/>
      <c r="B16" s="47" t="s">
        <v>120</v>
      </c>
      <c r="C16" s="48" t="s">
        <v>9</v>
      </c>
      <c r="D16" s="41"/>
      <c r="E16" s="41"/>
      <c r="F16" s="29"/>
      <c r="G16" s="46"/>
    </row>
    <row r="17" spans="1:7" ht="16.5" customHeight="1">
      <c r="A17" s="8"/>
      <c r="B17" s="47"/>
      <c r="C17" s="49" t="s">
        <v>122</v>
      </c>
      <c r="D17" s="41">
        <v>100000</v>
      </c>
      <c r="E17" s="41">
        <v>150000</v>
      </c>
      <c r="F17" s="29">
        <f>D17-E17</f>
        <v>-50000</v>
      </c>
      <c r="G17" s="32" t="s">
        <v>136</v>
      </c>
    </row>
    <row r="18" spans="1:7" ht="16.5" customHeight="1">
      <c r="A18" s="8"/>
      <c r="B18" s="47"/>
      <c r="C18" s="49" t="s">
        <v>124</v>
      </c>
      <c r="D18" s="41">
        <v>0</v>
      </c>
      <c r="E18" s="41">
        <v>100000</v>
      </c>
      <c r="F18" s="29"/>
      <c r="G18" s="32"/>
    </row>
    <row r="19" spans="1:7" ht="16.5" customHeight="1">
      <c r="A19" s="8"/>
      <c r="B19" s="47"/>
      <c r="C19" s="49" t="s">
        <v>127</v>
      </c>
      <c r="D19" s="41">
        <v>100000</v>
      </c>
      <c r="E19" s="41">
        <v>0</v>
      </c>
      <c r="F19" s="29"/>
      <c r="G19" s="32"/>
    </row>
    <row r="20" spans="1:7" ht="16.5" customHeight="1">
      <c r="A20" s="8"/>
      <c r="B20" s="47"/>
      <c r="C20" s="49" t="s">
        <v>125</v>
      </c>
      <c r="D20" s="41">
        <v>700000</v>
      </c>
      <c r="E20" s="41">
        <v>0</v>
      </c>
      <c r="F20" s="29"/>
      <c r="G20" s="32"/>
    </row>
    <row r="21" spans="1:7" ht="16.5" customHeight="1">
      <c r="A21" s="8"/>
      <c r="B21" s="47"/>
      <c r="C21" s="49" t="s">
        <v>126</v>
      </c>
      <c r="D21" s="41">
        <v>150000</v>
      </c>
      <c r="E21" s="41">
        <v>0</v>
      </c>
      <c r="F21" s="29"/>
      <c r="G21" s="32"/>
    </row>
    <row r="22" spans="1:7" ht="16.5" customHeight="1">
      <c r="A22" s="8"/>
      <c r="B22" s="63" t="s">
        <v>116</v>
      </c>
      <c r="C22" s="64" t="s">
        <v>118</v>
      </c>
      <c r="D22" s="41"/>
      <c r="E22" s="41">
        <v>0</v>
      </c>
      <c r="F22" s="9"/>
      <c r="G22" s="20"/>
    </row>
    <row r="23" spans="1:7" ht="16.5" customHeight="1">
      <c r="A23" s="8"/>
      <c r="B23" s="47"/>
      <c r="C23" s="49" t="s">
        <v>30</v>
      </c>
      <c r="D23" s="41">
        <v>1000</v>
      </c>
      <c r="E23" s="41">
        <v>1000</v>
      </c>
      <c r="F23" s="9">
        <f>D23-E23</f>
        <v>0</v>
      </c>
      <c r="G23" s="32" t="s">
        <v>51</v>
      </c>
    </row>
    <row r="24" spans="1:7" ht="16.5" customHeight="1">
      <c r="A24" s="8"/>
      <c r="B24" s="47"/>
      <c r="C24" s="49" t="s">
        <v>11</v>
      </c>
      <c r="D24" s="41">
        <v>50000</v>
      </c>
      <c r="E24" s="41">
        <v>50000</v>
      </c>
      <c r="F24" s="29">
        <f>D24-E24</f>
        <v>0</v>
      </c>
      <c r="G24" s="32" t="s">
        <v>70</v>
      </c>
    </row>
    <row r="25" spans="1:7" ht="16.5" customHeight="1">
      <c r="A25" s="8"/>
      <c r="B25" s="47" t="s">
        <v>119</v>
      </c>
      <c r="C25" s="49" t="s">
        <v>58</v>
      </c>
      <c r="D25" s="41"/>
      <c r="E25" s="41"/>
      <c r="F25" s="29"/>
      <c r="G25" s="20"/>
    </row>
    <row r="26" spans="1:7" ht="16.5" customHeight="1">
      <c r="A26" s="8"/>
      <c r="B26" s="47"/>
      <c r="C26" s="50" t="s">
        <v>72</v>
      </c>
      <c r="D26" s="65">
        <v>1100000</v>
      </c>
      <c r="E26" s="51">
        <v>700000</v>
      </c>
      <c r="F26" s="29">
        <f>D26-E26</f>
        <v>400000</v>
      </c>
      <c r="G26" s="40" t="s">
        <v>134</v>
      </c>
    </row>
    <row r="27" spans="1:7" ht="16.5" customHeight="1">
      <c r="A27" s="8"/>
      <c r="B27" s="91" t="s">
        <v>12</v>
      </c>
      <c r="C27" s="92"/>
      <c r="D27" s="42">
        <f>SUM(D9:D26)</f>
        <v>8234000</v>
      </c>
      <c r="E27" s="42">
        <f>SUM(E8:E26)</f>
        <v>7858000</v>
      </c>
      <c r="F27" s="52">
        <f>SUM(F9+F11+F12+F14+F15+F17+F23+F24+F26)</f>
        <v>-474000</v>
      </c>
      <c r="G27" s="22"/>
    </row>
    <row r="28" spans="1:7" ht="16.5" customHeight="1">
      <c r="A28" s="8"/>
      <c r="B28" s="91" t="s">
        <v>13</v>
      </c>
      <c r="C28" s="92"/>
      <c r="D28" s="41"/>
      <c r="E28" s="41"/>
      <c r="F28" s="9"/>
      <c r="G28" s="20"/>
    </row>
    <row r="29" spans="1:7" ht="16.5" customHeight="1">
      <c r="A29" s="8"/>
      <c r="B29" s="91" t="s">
        <v>31</v>
      </c>
      <c r="C29" s="92"/>
      <c r="D29" s="41"/>
      <c r="E29" s="41"/>
      <c r="F29" s="9"/>
      <c r="G29" s="20"/>
    </row>
    <row r="30" spans="1:7" ht="22.5" customHeight="1">
      <c r="A30" s="8"/>
      <c r="B30" s="47"/>
      <c r="C30" s="49" t="s">
        <v>39</v>
      </c>
      <c r="D30" s="41">
        <v>1500000</v>
      </c>
      <c r="E30" s="41">
        <v>1200000</v>
      </c>
      <c r="F30" s="29">
        <f>D30-E30</f>
        <v>300000</v>
      </c>
      <c r="G30" s="66" t="s">
        <v>135</v>
      </c>
    </row>
    <row r="31" spans="1:8" ht="16.5" customHeight="1">
      <c r="A31" s="8"/>
      <c r="B31" s="47"/>
      <c r="C31" s="49" t="s">
        <v>57</v>
      </c>
      <c r="D31" s="41">
        <v>1000000</v>
      </c>
      <c r="E31" s="41">
        <v>1279000</v>
      </c>
      <c r="F31" s="29">
        <f aca="true" t="shared" si="0" ref="F31:F44">D31-E31</f>
        <v>-279000</v>
      </c>
      <c r="G31" s="32" t="s">
        <v>129</v>
      </c>
      <c r="H31" s="8" t="s">
        <v>53</v>
      </c>
    </row>
    <row r="32" spans="1:7" ht="16.5" customHeight="1">
      <c r="A32" s="8"/>
      <c r="B32" s="47"/>
      <c r="C32" s="49" t="s">
        <v>80</v>
      </c>
      <c r="D32" s="41">
        <v>1000000</v>
      </c>
      <c r="E32" s="41">
        <v>1400000</v>
      </c>
      <c r="F32" s="29">
        <f t="shared" si="0"/>
        <v>-400000</v>
      </c>
      <c r="G32" s="32" t="s">
        <v>123</v>
      </c>
    </row>
    <row r="33" spans="1:7" ht="16.5" customHeight="1">
      <c r="A33" s="8"/>
      <c r="B33" s="47"/>
      <c r="C33" s="49" t="s">
        <v>74</v>
      </c>
      <c r="D33" s="41">
        <v>250000</v>
      </c>
      <c r="E33" s="41">
        <v>250000</v>
      </c>
      <c r="F33" s="29">
        <f t="shared" si="0"/>
        <v>0</v>
      </c>
      <c r="G33" s="32"/>
    </row>
    <row r="34" spans="1:7" ht="16.5" customHeight="1">
      <c r="A34" s="8"/>
      <c r="B34" s="91" t="s">
        <v>32</v>
      </c>
      <c r="C34" s="92"/>
      <c r="D34" s="41"/>
      <c r="E34" s="41"/>
      <c r="F34" s="29"/>
      <c r="G34" s="20"/>
    </row>
    <row r="35" spans="1:7" ht="18.75" customHeight="1">
      <c r="A35" s="8"/>
      <c r="B35" s="47"/>
      <c r="C35" s="49" t="s">
        <v>40</v>
      </c>
      <c r="D35" s="41">
        <v>400000</v>
      </c>
      <c r="E35" s="41">
        <v>500000</v>
      </c>
      <c r="F35" s="29">
        <f t="shared" si="0"/>
        <v>-100000</v>
      </c>
      <c r="G35" s="33" t="s">
        <v>82</v>
      </c>
    </row>
    <row r="36" spans="1:7" ht="16.5" customHeight="1">
      <c r="A36" s="8"/>
      <c r="B36" s="47"/>
      <c r="C36" s="49" t="s">
        <v>41</v>
      </c>
      <c r="D36" s="41">
        <v>470000</v>
      </c>
      <c r="E36" s="41">
        <v>600000</v>
      </c>
      <c r="F36" s="29">
        <f t="shared" si="0"/>
        <v>-130000</v>
      </c>
      <c r="G36" s="32" t="s">
        <v>73</v>
      </c>
    </row>
    <row r="37" spans="1:7" ht="16.5" customHeight="1">
      <c r="A37" s="8"/>
      <c r="B37" s="47"/>
      <c r="C37" s="49" t="s">
        <v>42</v>
      </c>
      <c r="D37" s="41">
        <v>50000</v>
      </c>
      <c r="E37" s="41">
        <v>70000</v>
      </c>
      <c r="F37" s="29">
        <f t="shared" si="0"/>
        <v>-20000</v>
      </c>
      <c r="G37" s="32"/>
    </row>
    <row r="38" spans="1:7" ht="16.5" customHeight="1">
      <c r="A38" s="8"/>
      <c r="B38" s="47"/>
      <c r="C38" s="49" t="s">
        <v>43</v>
      </c>
      <c r="D38" s="41">
        <v>80000</v>
      </c>
      <c r="E38" s="41">
        <v>100000</v>
      </c>
      <c r="F38" s="29">
        <f t="shared" si="0"/>
        <v>-20000</v>
      </c>
      <c r="G38" s="32" t="s">
        <v>81</v>
      </c>
    </row>
    <row r="39" spans="1:7" ht="16.5" customHeight="1">
      <c r="A39" s="8"/>
      <c r="B39" s="47"/>
      <c r="C39" s="49" t="s">
        <v>44</v>
      </c>
      <c r="D39" s="41">
        <v>4000000</v>
      </c>
      <c r="E39" s="41">
        <v>4100000</v>
      </c>
      <c r="F39" s="29">
        <f t="shared" si="0"/>
        <v>-100000</v>
      </c>
      <c r="G39" s="32" t="s">
        <v>137</v>
      </c>
    </row>
    <row r="40" spans="1:7" ht="19.5" customHeight="1">
      <c r="A40" s="8"/>
      <c r="B40" s="47"/>
      <c r="C40" s="49" t="s">
        <v>66</v>
      </c>
      <c r="D40" s="41">
        <v>0</v>
      </c>
      <c r="E40" s="41">
        <v>140000</v>
      </c>
      <c r="F40" s="29">
        <f t="shared" si="0"/>
        <v>-140000</v>
      </c>
      <c r="G40" s="33"/>
    </row>
    <row r="41" spans="1:7" ht="16.5" customHeight="1">
      <c r="A41" s="8"/>
      <c r="B41" s="91" t="s">
        <v>45</v>
      </c>
      <c r="C41" s="92"/>
      <c r="D41" s="41"/>
      <c r="E41" s="41"/>
      <c r="F41" s="29"/>
      <c r="G41" s="20"/>
    </row>
    <row r="42" spans="1:7" ht="16.5" customHeight="1">
      <c r="A42" s="8"/>
      <c r="B42" s="47"/>
      <c r="C42" s="49" t="s">
        <v>75</v>
      </c>
      <c r="D42" s="41">
        <v>0</v>
      </c>
      <c r="E42" s="41">
        <v>0</v>
      </c>
      <c r="F42" s="29">
        <f t="shared" si="0"/>
        <v>0</v>
      </c>
      <c r="G42" s="58"/>
    </row>
    <row r="43" spans="1:9" ht="16.5" customHeight="1">
      <c r="A43" s="8"/>
      <c r="B43" s="91" t="s">
        <v>17</v>
      </c>
      <c r="C43" s="92"/>
      <c r="D43" s="42">
        <f>SUM(D30:D42)</f>
        <v>8750000</v>
      </c>
      <c r="E43" s="42">
        <f>SUM(E30:E42)</f>
        <v>9639000</v>
      </c>
      <c r="F43" s="30">
        <f t="shared" si="0"/>
        <v>-889000</v>
      </c>
      <c r="G43" s="22"/>
      <c r="H43" s="44" t="s">
        <v>76</v>
      </c>
      <c r="I43" s="43">
        <f>SUM(F30:F42)</f>
        <v>-889000</v>
      </c>
    </row>
    <row r="44" spans="1:7" ht="16.5" customHeight="1">
      <c r="A44" s="8"/>
      <c r="B44" s="91" t="s">
        <v>18</v>
      </c>
      <c r="C44" s="92"/>
      <c r="D44" s="52">
        <f>D27-D43</f>
        <v>-516000</v>
      </c>
      <c r="E44" s="52">
        <f>E27-E43</f>
        <v>-1781000</v>
      </c>
      <c r="F44" s="52">
        <f t="shared" si="0"/>
        <v>1265000</v>
      </c>
      <c r="G44" s="22"/>
    </row>
    <row r="45" spans="1:7" ht="16.5" customHeight="1">
      <c r="A45" s="8"/>
      <c r="B45" s="47"/>
      <c r="C45" s="49"/>
      <c r="D45" s="41"/>
      <c r="E45" s="41"/>
      <c r="F45" s="9"/>
      <c r="G45" s="20"/>
    </row>
    <row r="46" spans="1:7" ht="16.5" customHeight="1">
      <c r="A46" s="8" t="s">
        <v>23</v>
      </c>
      <c r="B46" s="47" t="s">
        <v>67</v>
      </c>
      <c r="C46" s="49"/>
      <c r="D46" s="41"/>
      <c r="E46" s="41"/>
      <c r="F46" s="9"/>
      <c r="G46" s="20"/>
    </row>
    <row r="47" spans="1:7" ht="16.5" customHeight="1">
      <c r="A47" s="8"/>
      <c r="B47" s="47"/>
      <c r="C47" s="49"/>
      <c r="D47" s="41"/>
      <c r="E47" s="41"/>
      <c r="F47" s="9"/>
      <c r="G47" s="20"/>
    </row>
    <row r="48" spans="1:7" ht="16.5" customHeight="1">
      <c r="A48" s="8" t="s">
        <v>23</v>
      </c>
      <c r="B48" s="91" t="s">
        <v>19</v>
      </c>
      <c r="C48" s="92"/>
      <c r="D48" s="42">
        <v>200000</v>
      </c>
      <c r="E48" s="42">
        <v>0</v>
      </c>
      <c r="F48" s="30">
        <f>D48-E48</f>
        <v>200000</v>
      </c>
      <c r="G48" s="22"/>
    </row>
    <row r="49" spans="1:7" ht="16.5" customHeight="1">
      <c r="A49" s="14"/>
      <c r="B49" s="53"/>
      <c r="C49" s="54"/>
      <c r="D49" s="51"/>
      <c r="E49" s="51"/>
      <c r="F49" s="12"/>
      <c r="G49" s="21"/>
    </row>
    <row r="50" spans="1:7" ht="16.5" customHeight="1">
      <c r="A50" s="17"/>
      <c r="B50" s="55" t="s">
        <v>20</v>
      </c>
      <c r="C50" s="56"/>
      <c r="D50" s="52">
        <f>D44-D48</f>
        <v>-716000</v>
      </c>
      <c r="E50" s="52">
        <f>E44-E48</f>
        <v>-1781000</v>
      </c>
      <c r="F50" s="52">
        <f>F44-F48</f>
        <v>1065000</v>
      </c>
      <c r="G50" s="22"/>
    </row>
    <row r="51" spans="1:7" ht="16.5" customHeight="1">
      <c r="A51" s="17"/>
      <c r="B51" s="55" t="s">
        <v>21</v>
      </c>
      <c r="C51" s="56"/>
      <c r="D51" s="42">
        <v>780000</v>
      </c>
      <c r="E51" s="42">
        <v>1800000</v>
      </c>
      <c r="F51" s="30">
        <f>D51-E51</f>
        <v>-1020000</v>
      </c>
      <c r="G51" s="22"/>
    </row>
    <row r="52" spans="1:7" ht="16.5" customHeight="1">
      <c r="A52" s="17"/>
      <c r="B52" s="55" t="s">
        <v>22</v>
      </c>
      <c r="C52" s="56"/>
      <c r="D52" s="52">
        <f>D50+D51</f>
        <v>64000</v>
      </c>
      <c r="E52" s="52">
        <f>E50+E51</f>
        <v>19000</v>
      </c>
      <c r="F52" s="30">
        <f>(D52-E52)</f>
        <v>45000</v>
      </c>
      <c r="G52" s="22"/>
    </row>
    <row r="53" spans="1:7" ht="16.5" customHeight="1">
      <c r="A53" s="89" t="s">
        <v>65</v>
      </c>
      <c r="B53" s="90"/>
      <c r="C53" s="90"/>
      <c r="D53" s="90"/>
      <c r="E53" s="90"/>
      <c r="F53" s="90"/>
      <c r="G53" s="90"/>
    </row>
  </sheetData>
  <sheetProtection/>
  <mergeCells count="17">
    <mergeCell ref="B44:C44"/>
    <mergeCell ref="B27:C27"/>
    <mergeCell ref="B29:C29"/>
    <mergeCell ref="B28:C28"/>
    <mergeCell ref="B7:C7"/>
    <mergeCell ref="B41:C41"/>
    <mergeCell ref="B34:C34"/>
    <mergeCell ref="A53:G53"/>
    <mergeCell ref="B48:C48"/>
    <mergeCell ref="B8:C8"/>
    <mergeCell ref="B10:C10"/>
    <mergeCell ref="A1:G1"/>
    <mergeCell ref="A3:G3"/>
    <mergeCell ref="A4:G4"/>
    <mergeCell ref="B6:C6"/>
    <mergeCell ref="B43:C43"/>
    <mergeCell ref="A5:C5"/>
  </mergeCells>
  <printOptions horizontalCentered="1"/>
  <pageMargins left="0.5905511811023623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1"/>
  <sheetViews>
    <sheetView zoomScalePageLayoutView="0" workbookViewId="0" topLeftCell="A1">
      <selection activeCell="A2" sqref="A2"/>
    </sheetView>
  </sheetViews>
  <sheetFormatPr defaultColWidth="9.00390625" defaultRowHeight="18.75" customHeight="1"/>
  <cols>
    <col min="1" max="2" width="2.625" style="1" customWidth="1"/>
    <col min="3" max="3" width="20.625" style="1" customWidth="1"/>
    <col min="4" max="6" width="14.625" style="18" customWidth="1"/>
    <col min="7" max="7" width="14.625" style="1" customWidth="1"/>
    <col min="8" max="16384" width="9.00390625" style="1" customWidth="1"/>
  </cols>
  <sheetData>
    <row r="1" spans="1:7" ht="18.75" customHeight="1">
      <c r="A1" s="78" t="s">
        <v>152</v>
      </c>
      <c r="B1" s="78"/>
      <c r="C1" s="78"/>
      <c r="D1" s="78"/>
      <c r="E1" s="78"/>
      <c r="F1" s="78"/>
      <c r="G1" s="78"/>
    </row>
    <row r="2" spans="1:7" ht="14.25" customHeight="1">
      <c r="A2" s="77"/>
      <c r="B2" s="77"/>
      <c r="C2" s="77"/>
      <c r="D2" s="77"/>
      <c r="E2" s="77"/>
      <c r="F2" s="77"/>
      <c r="G2" s="77"/>
    </row>
    <row r="3" spans="1:7" ht="16.5" customHeight="1">
      <c r="A3" s="93" t="s">
        <v>146</v>
      </c>
      <c r="B3" s="93"/>
      <c r="C3" s="93"/>
      <c r="D3" s="93"/>
      <c r="E3" s="93"/>
      <c r="F3" s="93"/>
      <c r="G3" s="93"/>
    </row>
    <row r="4" spans="1:7" ht="20.25" customHeight="1">
      <c r="A4" s="80" t="s">
        <v>147</v>
      </c>
      <c r="B4" s="80"/>
      <c r="C4" s="80"/>
      <c r="D4" s="80"/>
      <c r="E4" s="80"/>
      <c r="F4" s="80"/>
      <c r="G4" s="80"/>
    </row>
    <row r="5" spans="1:7" s="5" customFormat="1" ht="30" customHeight="1">
      <c r="A5" s="81" t="s">
        <v>0</v>
      </c>
      <c r="B5" s="81"/>
      <c r="C5" s="81"/>
      <c r="D5" s="3" t="s">
        <v>54</v>
      </c>
      <c r="E5" s="3" t="s">
        <v>24</v>
      </c>
      <c r="F5" s="4" t="s">
        <v>25</v>
      </c>
      <c r="G5" s="2" t="s">
        <v>26</v>
      </c>
    </row>
    <row r="6" spans="1:7" ht="20.25" customHeight="1">
      <c r="A6" s="6" t="s">
        <v>35</v>
      </c>
      <c r="B6" s="82" t="s">
        <v>4</v>
      </c>
      <c r="C6" s="83"/>
      <c r="D6" s="7"/>
      <c r="E6" s="7"/>
      <c r="F6" s="7"/>
      <c r="G6" s="19"/>
    </row>
    <row r="7" spans="1:7" ht="20.25" customHeight="1">
      <c r="A7" s="8"/>
      <c r="B7" s="88" t="s">
        <v>5</v>
      </c>
      <c r="C7" s="85"/>
      <c r="D7" s="9"/>
      <c r="E7" s="9"/>
      <c r="F7" s="9"/>
      <c r="G7" s="20"/>
    </row>
    <row r="8" spans="1:7" ht="20.25" customHeight="1">
      <c r="A8" s="8"/>
      <c r="B8" s="84" t="s">
        <v>33</v>
      </c>
      <c r="C8" s="85"/>
      <c r="D8" s="9"/>
      <c r="E8" s="9"/>
      <c r="F8" s="9"/>
      <c r="G8" s="20"/>
    </row>
    <row r="9" spans="1:7" ht="20.25" customHeight="1">
      <c r="A9" s="8"/>
      <c r="B9" s="10"/>
      <c r="C9" s="1" t="s">
        <v>34</v>
      </c>
      <c r="D9" s="41">
        <v>1980000</v>
      </c>
      <c r="E9" s="41">
        <v>2040000</v>
      </c>
      <c r="F9" s="29">
        <f>D9-E9</f>
        <v>-60000</v>
      </c>
      <c r="G9" s="35" t="s">
        <v>131</v>
      </c>
    </row>
    <row r="10" spans="1:7" ht="20.25" customHeight="1">
      <c r="A10" s="25"/>
      <c r="B10" s="26"/>
      <c r="C10" s="27" t="s">
        <v>130</v>
      </c>
      <c r="D10" s="9">
        <v>50000</v>
      </c>
      <c r="E10" s="9">
        <v>0</v>
      </c>
      <c r="F10" s="9">
        <f>D10-E10</f>
        <v>50000</v>
      </c>
      <c r="G10" s="45"/>
    </row>
    <row r="11" spans="1:7" ht="20.25" customHeight="1">
      <c r="A11" s="25"/>
      <c r="B11" s="26"/>
      <c r="C11" s="27"/>
      <c r="D11" s="9"/>
      <c r="E11" s="9"/>
      <c r="F11" s="9"/>
      <c r="G11" s="45"/>
    </row>
    <row r="12" spans="1:7" ht="20.25" customHeight="1">
      <c r="A12" s="25"/>
      <c r="B12" s="84" t="s">
        <v>138</v>
      </c>
      <c r="C12" s="85"/>
      <c r="D12" s="9"/>
      <c r="E12" s="9"/>
      <c r="F12" s="9"/>
      <c r="G12" s="45"/>
    </row>
    <row r="13" spans="1:7" ht="20.25" customHeight="1">
      <c r="A13" s="25"/>
      <c r="B13" s="10"/>
      <c r="C13" s="1" t="s">
        <v>139</v>
      </c>
      <c r="D13" s="9">
        <v>140000</v>
      </c>
      <c r="E13" s="9">
        <v>0</v>
      </c>
      <c r="F13" s="9">
        <f>D13-E13</f>
        <v>140000</v>
      </c>
      <c r="G13" s="45" t="s">
        <v>142</v>
      </c>
    </row>
    <row r="14" spans="1:7" ht="20.25" customHeight="1">
      <c r="A14" s="25"/>
      <c r="B14" s="10"/>
      <c r="D14" s="9"/>
      <c r="E14" s="9"/>
      <c r="F14" s="9"/>
      <c r="G14" s="45"/>
    </row>
    <row r="15" spans="1:7" ht="20.25" customHeight="1">
      <c r="A15" s="8"/>
      <c r="B15" s="84" t="s">
        <v>140</v>
      </c>
      <c r="C15" s="85"/>
      <c r="D15" s="9"/>
      <c r="E15" s="9"/>
      <c r="F15" s="9"/>
      <c r="G15" s="36"/>
    </row>
    <row r="16" spans="1:7" ht="20.25" customHeight="1">
      <c r="A16" s="8"/>
      <c r="B16" s="10"/>
      <c r="C16" s="1" t="s">
        <v>30</v>
      </c>
      <c r="D16" s="9">
        <v>1000</v>
      </c>
      <c r="E16" s="9">
        <v>1000</v>
      </c>
      <c r="F16" s="9">
        <f>D16-E16</f>
        <v>0</v>
      </c>
      <c r="G16" s="35" t="s">
        <v>51</v>
      </c>
    </row>
    <row r="17" spans="1:7" ht="20.25" customHeight="1">
      <c r="A17" s="8"/>
      <c r="B17" s="10"/>
      <c r="C17" s="11"/>
      <c r="D17" s="9"/>
      <c r="E17" s="9"/>
      <c r="F17" s="9"/>
      <c r="G17" s="36"/>
    </row>
    <row r="18" spans="1:7" ht="20.25" customHeight="1">
      <c r="A18" s="8"/>
      <c r="B18" s="84" t="s">
        <v>141</v>
      </c>
      <c r="C18" s="85"/>
      <c r="D18" s="9"/>
      <c r="E18" s="9"/>
      <c r="F18" s="9"/>
      <c r="G18" s="36"/>
    </row>
    <row r="19" spans="1:7" ht="20.25" customHeight="1">
      <c r="A19" s="8"/>
      <c r="B19" s="10"/>
      <c r="C19" s="31" t="s">
        <v>46</v>
      </c>
      <c r="D19" s="41">
        <v>0</v>
      </c>
      <c r="E19" s="41">
        <v>0</v>
      </c>
      <c r="F19" s="29">
        <f>D19-E19</f>
        <v>0</v>
      </c>
      <c r="G19" s="35" t="s">
        <v>63</v>
      </c>
    </row>
    <row r="20" spans="1:7" ht="20.25" customHeight="1">
      <c r="A20" s="8"/>
      <c r="B20" s="10"/>
      <c r="C20" s="11"/>
      <c r="D20" s="12"/>
      <c r="E20" s="12"/>
      <c r="F20" s="12"/>
      <c r="G20" s="37"/>
    </row>
    <row r="21" spans="1:7" ht="20.25" customHeight="1">
      <c r="A21" s="8"/>
      <c r="B21" s="84" t="s">
        <v>12</v>
      </c>
      <c r="C21" s="85"/>
      <c r="D21" s="13">
        <f>SUM(D9:D20)</f>
        <v>2171000</v>
      </c>
      <c r="E21" s="13">
        <f>SUM(E9:E20)</f>
        <v>2041000</v>
      </c>
      <c r="F21" s="30">
        <f>D21-E21</f>
        <v>130000</v>
      </c>
      <c r="G21" s="38"/>
    </row>
    <row r="22" spans="1:7" ht="20.25" customHeight="1">
      <c r="A22" s="8"/>
      <c r="B22" s="10"/>
      <c r="C22" s="11"/>
      <c r="D22" s="7"/>
      <c r="E22" s="7"/>
      <c r="F22" s="7"/>
      <c r="G22" s="39"/>
    </row>
    <row r="23" spans="1:7" ht="20.25" customHeight="1">
      <c r="A23" s="8"/>
      <c r="B23" s="84" t="s">
        <v>13</v>
      </c>
      <c r="C23" s="85"/>
      <c r="D23" s="9"/>
      <c r="E23" s="9"/>
      <c r="F23" s="9"/>
      <c r="G23" s="36"/>
    </row>
    <row r="24" spans="1:7" ht="20.25" customHeight="1">
      <c r="A24" s="8"/>
      <c r="B24" s="84" t="s">
        <v>31</v>
      </c>
      <c r="C24" s="85"/>
      <c r="D24" s="9"/>
      <c r="E24" s="9"/>
      <c r="F24" s="9"/>
      <c r="G24" s="36"/>
    </row>
    <row r="25" spans="1:7" ht="20.25" customHeight="1">
      <c r="A25" s="8"/>
      <c r="B25" s="10"/>
      <c r="C25" s="11" t="s">
        <v>47</v>
      </c>
      <c r="D25" s="9">
        <v>1800000</v>
      </c>
      <c r="E25" s="9">
        <v>2000000</v>
      </c>
      <c r="F25" s="29">
        <f>D25-E25</f>
        <v>-200000</v>
      </c>
      <c r="G25" s="57" t="s">
        <v>79</v>
      </c>
    </row>
    <row r="26" spans="1:7" ht="20.25" customHeight="1">
      <c r="A26" s="8"/>
      <c r="B26" s="10"/>
      <c r="C26" s="11" t="s">
        <v>48</v>
      </c>
      <c r="D26" s="41">
        <v>0</v>
      </c>
      <c r="E26" s="41">
        <v>0</v>
      </c>
      <c r="F26" s="29">
        <f>D26-E26</f>
        <v>0</v>
      </c>
      <c r="G26" s="35" t="s">
        <v>52</v>
      </c>
    </row>
    <row r="27" spans="1:7" ht="20.25" customHeight="1">
      <c r="A27" s="8"/>
      <c r="B27" s="10"/>
      <c r="C27" s="31" t="s">
        <v>49</v>
      </c>
      <c r="D27" s="9">
        <v>200000</v>
      </c>
      <c r="E27" s="9">
        <v>300000</v>
      </c>
      <c r="F27" s="29">
        <f>D27-E27</f>
        <v>-100000</v>
      </c>
      <c r="G27" s="35" t="s">
        <v>78</v>
      </c>
    </row>
    <row r="28" spans="1:7" ht="20.25" customHeight="1">
      <c r="A28" s="25"/>
      <c r="B28" s="28"/>
      <c r="C28" s="27" t="s">
        <v>50</v>
      </c>
      <c r="D28" s="9">
        <v>250000</v>
      </c>
      <c r="E28" s="9">
        <v>200000</v>
      </c>
      <c r="F28" s="29">
        <f>D28-E28</f>
        <v>50000</v>
      </c>
      <c r="G28" s="33" t="s">
        <v>55</v>
      </c>
    </row>
    <row r="29" spans="1:7" ht="20.25" customHeight="1">
      <c r="A29" s="8"/>
      <c r="B29" s="10"/>
      <c r="C29" s="11"/>
      <c r="D29" s="9"/>
      <c r="E29" s="9"/>
      <c r="F29" s="9"/>
      <c r="G29" s="20"/>
    </row>
    <row r="30" spans="1:7" ht="20.25" customHeight="1">
      <c r="A30" s="8"/>
      <c r="B30" s="84" t="s">
        <v>17</v>
      </c>
      <c r="C30" s="85"/>
      <c r="D30" s="13">
        <f>SUM(D25:D28)</f>
        <v>2250000</v>
      </c>
      <c r="E30" s="13">
        <f>SUM(E25:E28)</f>
        <v>2500000</v>
      </c>
      <c r="F30" s="30">
        <f>SUM(F25:F28)</f>
        <v>-250000</v>
      </c>
      <c r="G30" s="22"/>
    </row>
    <row r="31" spans="1:7" ht="20.25" customHeight="1">
      <c r="A31" s="8"/>
      <c r="B31" s="84" t="s">
        <v>18</v>
      </c>
      <c r="C31" s="85"/>
      <c r="D31" s="30">
        <f>SUM(D21-D30)</f>
        <v>-79000</v>
      </c>
      <c r="E31" s="30">
        <f>SUM(E21-E30)</f>
        <v>-459000</v>
      </c>
      <c r="F31" s="30">
        <f>SUM(F21-F30)</f>
        <v>380000</v>
      </c>
      <c r="G31" s="22"/>
    </row>
    <row r="32" spans="1:7" ht="20.25" customHeight="1">
      <c r="A32" s="8"/>
      <c r="B32" s="10"/>
      <c r="C32" s="11"/>
      <c r="D32" s="9"/>
      <c r="E32" s="9"/>
      <c r="F32" s="9"/>
      <c r="G32" s="20"/>
    </row>
    <row r="33" spans="1:7" ht="20.25" customHeight="1">
      <c r="A33" s="8"/>
      <c r="B33" s="10"/>
      <c r="C33" s="11"/>
      <c r="D33" s="9"/>
      <c r="E33" s="9"/>
      <c r="F33" s="9"/>
      <c r="G33" s="20"/>
    </row>
    <row r="34" spans="1:7" ht="20.25" customHeight="1">
      <c r="A34" s="8" t="s">
        <v>23</v>
      </c>
      <c r="B34" s="84" t="s">
        <v>19</v>
      </c>
      <c r="C34" s="85"/>
      <c r="D34" s="42">
        <v>100000</v>
      </c>
      <c r="E34" s="42">
        <v>0</v>
      </c>
      <c r="F34" s="30">
        <f>D34-E34</f>
        <v>100000</v>
      </c>
      <c r="G34" s="34" t="s">
        <v>56</v>
      </c>
    </row>
    <row r="35" spans="1:7" ht="20.25" customHeight="1">
      <c r="A35" s="8"/>
      <c r="B35" s="10"/>
      <c r="C35" s="11"/>
      <c r="D35" s="9"/>
      <c r="E35" s="9"/>
      <c r="F35" s="9"/>
      <c r="G35" s="20"/>
    </row>
    <row r="36" spans="1:7" ht="20.25" customHeight="1">
      <c r="A36" s="14"/>
      <c r="B36" s="15"/>
      <c r="C36" s="16"/>
      <c r="D36" s="12"/>
      <c r="E36" s="12"/>
      <c r="F36" s="12"/>
      <c r="G36" s="21"/>
    </row>
    <row r="37" spans="1:7" ht="20.25" customHeight="1">
      <c r="A37" s="17"/>
      <c r="B37" s="23" t="s">
        <v>20</v>
      </c>
      <c r="C37" s="24"/>
      <c r="D37" s="30">
        <f>D21-(D30+D34)</f>
        <v>-179000</v>
      </c>
      <c r="E37" s="30">
        <f>E21-(E30+E34)</f>
        <v>-459000</v>
      </c>
      <c r="F37" s="30">
        <f>D37-E37</f>
        <v>280000</v>
      </c>
      <c r="G37" s="22"/>
    </row>
    <row r="38" spans="1:7" ht="20.25" customHeight="1">
      <c r="A38" s="17"/>
      <c r="B38" s="23" t="s">
        <v>21</v>
      </c>
      <c r="C38" s="24"/>
      <c r="D38" s="13">
        <v>650000</v>
      </c>
      <c r="E38" s="13">
        <v>900000</v>
      </c>
      <c r="F38" s="30">
        <f>D38-E38</f>
        <v>-250000</v>
      </c>
      <c r="G38" s="22"/>
    </row>
    <row r="39" spans="1:7" ht="20.25" customHeight="1">
      <c r="A39" s="17"/>
      <c r="B39" s="23" t="s">
        <v>22</v>
      </c>
      <c r="C39" s="24"/>
      <c r="D39" s="13">
        <f>D37+D38</f>
        <v>471000</v>
      </c>
      <c r="E39" s="13">
        <f>E37+E38</f>
        <v>441000</v>
      </c>
      <c r="F39" s="30">
        <f>D39-E39</f>
        <v>30000</v>
      </c>
      <c r="G39" s="22"/>
    </row>
    <row r="40" spans="1:7" ht="16.5" customHeight="1">
      <c r="A40" s="89" t="s">
        <v>64</v>
      </c>
      <c r="B40" s="90"/>
      <c r="C40" s="90"/>
      <c r="D40" s="90"/>
      <c r="E40" s="90"/>
      <c r="F40" s="90"/>
      <c r="G40" s="90"/>
    </row>
    <row r="41" spans="1:7" ht="16.5" customHeight="1">
      <c r="A41" s="94"/>
      <c r="B41" s="94"/>
      <c r="C41" s="94"/>
      <c r="D41" s="94"/>
      <c r="E41" s="94"/>
      <c r="F41" s="94"/>
      <c r="G41" s="94"/>
    </row>
  </sheetData>
  <sheetProtection/>
  <mergeCells count="17">
    <mergeCell ref="B31:C31"/>
    <mergeCell ref="A1:G1"/>
    <mergeCell ref="A3:G3"/>
    <mergeCell ref="A4:G4"/>
    <mergeCell ref="B6:C6"/>
    <mergeCell ref="A5:C5"/>
    <mergeCell ref="B12:C12"/>
    <mergeCell ref="A40:G41"/>
    <mergeCell ref="B7:C7"/>
    <mergeCell ref="B21:C21"/>
    <mergeCell ref="B23:C23"/>
    <mergeCell ref="B34:C34"/>
    <mergeCell ref="B8:C8"/>
    <mergeCell ref="B15:C15"/>
    <mergeCell ref="B18:C18"/>
    <mergeCell ref="B24:C24"/>
    <mergeCell ref="B30:C30"/>
  </mergeCells>
  <printOptions/>
  <pageMargins left="1.1811023622047245" right="0.5905511811023623" top="0.7874015748031497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8"/>
  <sheetViews>
    <sheetView zoomScalePageLayoutView="0" workbookViewId="0" topLeftCell="A1">
      <selection activeCell="G7" sqref="G7"/>
    </sheetView>
  </sheetViews>
  <sheetFormatPr defaultColWidth="9.00390625" defaultRowHeight="13.5"/>
  <cols>
    <col min="1" max="1" width="27.25390625" style="0" customWidth="1"/>
    <col min="2" max="4" width="13.625" style="0" customWidth="1"/>
    <col min="5" max="5" width="20.625" style="0" customWidth="1"/>
  </cols>
  <sheetData>
    <row r="1" spans="1:5" ht="17.25">
      <c r="A1" s="78" t="s">
        <v>153</v>
      </c>
      <c r="B1" s="78"/>
      <c r="C1" s="78"/>
      <c r="D1" s="78"/>
      <c r="E1" s="78"/>
    </row>
    <row r="2" spans="1:5" ht="16.5" customHeight="1">
      <c r="A2" s="69"/>
      <c r="B2" s="68"/>
      <c r="C2" s="68"/>
      <c r="D2" s="68"/>
      <c r="E2" s="68"/>
    </row>
    <row r="3" spans="1:5" ht="13.5">
      <c r="A3" s="93" t="s">
        <v>144</v>
      </c>
      <c r="B3" s="93"/>
      <c r="C3" s="93"/>
      <c r="D3" s="93"/>
      <c r="E3" s="93"/>
    </row>
    <row r="4" spans="1:5" ht="18" customHeight="1">
      <c r="A4" s="80" t="s">
        <v>145</v>
      </c>
      <c r="B4" s="80"/>
      <c r="C4" s="80"/>
      <c r="D4" s="80"/>
      <c r="E4" s="80"/>
    </row>
    <row r="5" spans="1:5" ht="16.5" customHeight="1">
      <c r="A5" s="96" t="s">
        <v>83</v>
      </c>
      <c r="B5" s="96" t="s">
        <v>84</v>
      </c>
      <c r="C5" s="96" t="s">
        <v>85</v>
      </c>
      <c r="D5" s="96" t="s">
        <v>86</v>
      </c>
      <c r="E5" s="96" t="s">
        <v>87</v>
      </c>
    </row>
    <row r="6" spans="1:5" ht="16.5" customHeight="1">
      <c r="A6" s="97"/>
      <c r="B6" s="97"/>
      <c r="C6" s="97"/>
      <c r="D6" s="97"/>
      <c r="E6" s="97"/>
    </row>
    <row r="7" spans="1:5" ht="18" customHeight="1">
      <c r="A7" s="19" t="s">
        <v>88</v>
      </c>
      <c r="B7" s="19"/>
      <c r="C7" s="19"/>
      <c r="D7" s="19"/>
      <c r="E7" s="19"/>
    </row>
    <row r="8" spans="1:5" ht="18" customHeight="1">
      <c r="A8" s="20" t="s">
        <v>89</v>
      </c>
      <c r="B8" s="20"/>
      <c r="C8" s="20"/>
      <c r="D8" s="20"/>
      <c r="E8" s="20"/>
    </row>
    <row r="9" spans="1:5" ht="18" customHeight="1">
      <c r="A9" s="20" t="s">
        <v>90</v>
      </c>
      <c r="B9" s="9"/>
      <c r="C9" s="9"/>
      <c r="D9" s="9"/>
      <c r="E9" s="20"/>
    </row>
    <row r="10" spans="1:5" ht="18" customHeight="1">
      <c r="A10" s="20" t="s">
        <v>91</v>
      </c>
      <c r="B10" s="9">
        <v>3000000</v>
      </c>
      <c r="C10" s="9">
        <v>3000000</v>
      </c>
      <c r="D10" s="29">
        <f>B10-C10</f>
        <v>0</v>
      </c>
      <c r="E10" s="20" t="s">
        <v>143</v>
      </c>
    </row>
    <row r="11" spans="1:5" ht="18" customHeight="1">
      <c r="A11" s="20"/>
      <c r="B11" s="20"/>
      <c r="C11" s="20"/>
      <c r="D11" s="20"/>
      <c r="E11" s="20"/>
    </row>
    <row r="12" spans="1:5" ht="18" customHeight="1">
      <c r="A12" s="20" t="s">
        <v>113</v>
      </c>
      <c r="B12" s="70"/>
      <c r="C12" s="70"/>
      <c r="D12" s="29"/>
      <c r="E12" s="20"/>
    </row>
    <row r="13" spans="1:5" ht="18" customHeight="1">
      <c r="A13" s="20" t="s">
        <v>92</v>
      </c>
      <c r="B13" s="9">
        <v>1000</v>
      </c>
      <c r="C13" s="9">
        <v>2000</v>
      </c>
      <c r="D13" s="29">
        <f>B13-C13</f>
        <v>-1000</v>
      </c>
      <c r="E13" s="36" t="s">
        <v>93</v>
      </c>
    </row>
    <row r="14" spans="1:5" ht="18" customHeight="1">
      <c r="A14" s="20"/>
      <c r="B14" s="20"/>
      <c r="C14" s="20"/>
      <c r="D14" s="29">
        <f>B14-C14</f>
        <v>0</v>
      </c>
      <c r="E14" s="20"/>
    </row>
    <row r="15" spans="1:5" ht="18" customHeight="1">
      <c r="A15" s="20" t="s">
        <v>94</v>
      </c>
      <c r="B15" s="71">
        <f>SUM(B10:B14)</f>
        <v>3001000</v>
      </c>
      <c r="C15" s="71">
        <f>SUM(C10:C14)</f>
        <v>3002000</v>
      </c>
      <c r="D15" s="30">
        <f>B15-C15</f>
        <v>-1000</v>
      </c>
      <c r="E15" s="22"/>
    </row>
    <row r="16" spans="1:5" ht="18" customHeight="1">
      <c r="A16" s="20"/>
      <c r="B16" s="72"/>
      <c r="C16" s="72"/>
      <c r="D16" s="19"/>
      <c r="E16" s="19"/>
    </row>
    <row r="17" spans="1:5" ht="18" customHeight="1">
      <c r="A17" s="20" t="s">
        <v>95</v>
      </c>
      <c r="B17" s="70"/>
      <c r="C17" s="70"/>
      <c r="D17" s="20"/>
      <c r="E17" s="20"/>
    </row>
    <row r="18" spans="1:5" ht="18" customHeight="1">
      <c r="A18" s="20" t="s">
        <v>96</v>
      </c>
      <c r="B18" s="70"/>
      <c r="C18" s="70"/>
      <c r="D18" s="73"/>
      <c r="E18" s="20"/>
    </row>
    <row r="19" spans="1:5" ht="18" customHeight="1">
      <c r="A19" s="20" t="s">
        <v>97</v>
      </c>
      <c r="B19" s="9">
        <v>30000</v>
      </c>
      <c r="C19" s="9">
        <v>0</v>
      </c>
      <c r="D19" s="73">
        <f>B19-C19</f>
        <v>30000</v>
      </c>
      <c r="E19" s="36" t="s">
        <v>132</v>
      </c>
    </row>
    <row r="20" spans="1:5" ht="31.5" customHeight="1">
      <c r="A20" s="74" t="s">
        <v>111</v>
      </c>
      <c r="B20" s="9">
        <v>700000</v>
      </c>
      <c r="C20" s="9">
        <v>700000</v>
      </c>
      <c r="D20" s="73">
        <f>B20-C20</f>
        <v>0</v>
      </c>
      <c r="E20" s="95" t="s">
        <v>121</v>
      </c>
    </row>
    <row r="21" spans="1:5" ht="18" customHeight="1">
      <c r="A21" s="20" t="s">
        <v>133</v>
      </c>
      <c r="B21" s="9">
        <v>400000</v>
      </c>
      <c r="C21" s="9">
        <v>0</v>
      </c>
      <c r="D21" s="73">
        <f>B21-C21</f>
        <v>400000</v>
      </c>
      <c r="E21" s="95"/>
    </row>
    <row r="22" spans="1:5" ht="18" customHeight="1">
      <c r="A22" s="20" t="s">
        <v>98</v>
      </c>
      <c r="B22" s="70"/>
      <c r="C22" s="70"/>
      <c r="D22" s="70"/>
      <c r="E22" s="20"/>
    </row>
    <row r="23" spans="1:5" ht="18" customHeight="1">
      <c r="A23" s="20" t="s">
        <v>99</v>
      </c>
      <c r="B23" s="9">
        <v>200000</v>
      </c>
      <c r="C23" s="9">
        <v>200000</v>
      </c>
      <c r="D23" s="73">
        <f>B23-C23</f>
        <v>0</v>
      </c>
      <c r="E23" s="20"/>
    </row>
    <row r="24" spans="1:5" ht="18" customHeight="1">
      <c r="A24" s="20" t="s">
        <v>100</v>
      </c>
      <c r="B24" s="29">
        <v>100000</v>
      </c>
      <c r="C24" s="29">
        <v>100000</v>
      </c>
      <c r="D24" s="73">
        <f>B24-C24</f>
        <v>0</v>
      </c>
      <c r="E24" s="20"/>
    </row>
    <row r="25" spans="1:5" ht="18" customHeight="1">
      <c r="A25" s="20" t="s">
        <v>101</v>
      </c>
      <c r="B25" s="29">
        <v>50000</v>
      </c>
      <c r="C25" s="29">
        <v>50000</v>
      </c>
      <c r="D25" s="73">
        <f>B25-C25</f>
        <v>0</v>
      </c>
      <c r="E25" s="36" t="s">
        <v>102</v>
      </c>
    </row>
    <row r="26" spans="1:5" ht="24.75" customHeight="1">
      <c r="A26" s="20" t="s">
        <v>112</v>
      </c>
      <c r="B26" s="29">
        <v>2400000</v>
      </c>
      <c r="C26" s="29">
        <v>2400000</v>
      </c>
      <c r="D26" s="73">
        <f>B26-C26</f>
        <v>0</v>
      </c>
      <c r="E26" s="75" t="s">
        <v>114</v>
      </c>
    </row>
    <row r="27" spans="1:5" ht="18" customHeight="1">
      <c r="A27" s="20"/>
      <c r="B27" s="29"/>
      <c r="C27" s="29"/>
      <c r="D27" s="73"/>
      <c r="E27" s="20"/>
    </row>
    <row r="28" spans="1:5" ht="18" customHeight="1">
      <c r="A28" s="20" t="s">
        <v>103</v>
      </c>
      <c r="B28" s="30">
        <f>SUM(B19:B27)</f>
        <v>3880000</v>
      </c>
      <c r="C28" s="30">
        <f>SUM(C19:C27)</f>
        <v>3450000</v>
      </c>
      <c r="D28" s="76">
        <f>B28-C28</f>
        <v>430000</v>
      </c>
      <c r="E28" s="22"/>
    </row>
    <row r="29" spans="1:5" ht="18" customHeight="1">
      <c r="A29" s="20" t="s">
        <v>104</v>
      </c>
      <c r="B29" s="30">
        <f>B15-B28</f>
        <v>-879000</v>
      </c>
      <c r="C29" s="30">
        <f>C15-C28</f>
        <v>-448000</v>
      </c>
      <c r="D29" s="76">
        <f>B29-C29</f>
        <v>-431000</v>
      </c>
      <c r="E29" s="22"/>
    </row>
    <row r="30" spans="1:5" ht="18" customHeight="1">
      <c r="A30" s="20"/>
      <c r="B30" s="9"/>
      <c r="C30" s="9"/>
      <c r="D30" s="70"/>
      <c r="E30" s="20"/>
    </row>
    <row r="31" spans="1:5" ht="18" customHeight="1">
      <c r="A31" s="20" t="s">
        <v>105</v>
      </c>
      <c r="B31" s="9"/>
      <c r="C31" s="9"/>
      <c r="D31" s="70"/>
      <c r="E31" s="20"/>
    </row>
    <row r="32" spans="1:5" ht="18" customHeight="1">
      <c r="A32" s="20" t="s">
        <v>106</v>
      </c>
      <c r="B32" s="9">
        <v>100000</v>
      </c>
      <c r="C32" s="9">
        <v>0</v>
      </c>
      <c r="D32" s="73">
        <f>B32-C32</f>
        <v>100000</v>
      </c>
      <c r="E32" s="20"/>
    </row>
    <row r="33" spans="1:5" ht="18" customHeight="1">
      <c r="A33" s="20"/>
      <c r="B33" s="9"/>
      <c r="C33" s="9"/>
      <c r="D33" s="70"/>
      <c r="E33" s="20"/>
    </row>
    <row r="34" spans="1:5" ht="18" customHeight="1">
      <c r="A34" s="20"/>
      <c r="B34" s="9"/>
      <c r="C34" s="9"/>
      <c r="D34" s="70"/>
      <c r="E34" s="20"/>
    </row>
    <row r="35" spans="1:5" ht="18" customHeight="1">
      <c r="A35" s="20"/>
      <c r="B35" s="21"/>
      <c r="C35" s="21"/>
      <c r="D35" s="21"/>
      <c r="E35" s="21"/>
    </row>
    <row r="36" spans="1:5" ht="18" customHeight="1">
      <c r="A36" s="20" t="s">
        <v>107</v>
      </c>
      <c r="B36" s="76">
        <f>B29-B32</f>
        <v>-979000</v>
      </c>
      <c r="C36" s="76">
        <f>C29-C32</f>
        <v>-448000</v>
      </c>
      <c r="D36" s="76">
        <f>B36-C36</f>
        <v>-531000</v>
      </c>
      <c r="E36" s="22"/>
    </row>
    <row r="37" spans="1:5" ht="18" customHeight="1">
      <c r="A37" s="20" t="s">
        <v>108</v>
      </c>
      <c r="B37" s="76">
        <v>5200000</v>
      </c>
      <c r="C37" s="76">
        <v>5200000</v>
      </c>
      <c r="D37" s="76">
        <f>B37-C37</f>
        <v>0</v>
      </c>
      <c r="E37" s="22"/>
    </row>
    <row r="38" spans="1:5" ht="18" customHeight="1">
      <c r="A38" s="21" t="s">
        <v>109</v>
      </c>
      <c r="B38" s="71">
        <f>B36+B37</f>
        <v>4221000</v>
      </c>
      <c r="C38" s="71">
        <f>C36+C37</f>
        <v>4752000</v>
      </c>
      <c r="D38" s="76">
        <f>B38-C38</f>
        <v>-531000</v>
      </c>
      <c r="E38" s="22"/>
    </row>
    <row r="39" ht="16.5" customHeight="1"/>
  </sheetData>
  <sheetProtection/>
  <mergeCells count="9">
    <mergeCell ref="E20:E21"/>
    <mergeCell ref="A1:E1"/>
    <mergeCell ref="A3:E3"/>
    <mergeCell ref="A4:E4"/>
    <mergeCell ref="A5:A6"/>
    <mergeCell ref="B5:B6"/>
    <mergeCell ref="C5:C6"/>
    <mergeCell ref="D5:D6"/>
    <mergeCell ref="E5:E6"/>
  </mergeCells>
  <printOptions horizontalCentered="1"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にゃあ子</dc:creator>
  <cp:keywords/>
  <dc:description/>
  <cp:lastModifiedBy>PC09</cp:lastModifiedBy>
  <cp:lastPrinted>2014-06-09T04:09:04Z</cp:lastPrinted>
  <dcterms:created xsi:type="dcterms:W3CDTF">2005-10-26T07:28:06Z</dcterms:created>
  <dcterms:modified xsi:type="dcterms:W3CDTF">2014-07-17T02:05:55Z</dcterms:modified>
  <cp:category/>
  <cp:version/>
  <cp:contentType/>
  <cp:contentStatus/>
</cp:coreProperties>
</file>